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320" windowHeight="10425" tabRatio="742" activeTab="5"/>
  </bookViews>
  <sheets>
    <sheet name="封面" sheetId="17" r:id="rId1"/>
    <sheet name="说明" sheetId="21" r:id="rId2"/>
    <sheet name="收支总表" sheetId="2" r:id="rId3"/>
    <sheet name="收入总表" sheetId="13" r:id="rId4"/>
    <sheet name="支出总表" sheetId="14" r:id="rId5"/>
    <sheet name="功能科目" sheetId="4" r:id="rId6"/>
    <sheet name="部门基本经济" sheetId="9" r:id="rId7"/>
    <sheet name="部门项目经济" sheetId="5" r:id="rId8"/>
    <sheet name="政府基本经济" sheetId="19" r:id="rId9"/>
    <sheet name="政府项目经济" sheetId="20" r:id="rId10"/>
    <sheet name="政府性基金收支表" sheetId="15" r:id="rId11"/>
    <sheet name="政府采购" sheetId="18" r:id="rId12"/>
    <sheet name="三公经费表" sheetId="16" r:id="rId13"/>
  </sheets>
  <definedNames>
    <definedName name="_xlnm.Print_Area" localSheetId="2">收支总表!$A$1:$H$26</definedName>
    <definedName name="_xlnm.Print_Titles" localSheetId="6">部门基本经济!$3:$5</definedName>
    <definedName name="_xlnm.Print_Titles" localSheetId="7">部门项目经济!$1:$4</definedName>
    <definedName name="_xlnm.Print_Titles" localSheetId="5">功能科目!$4:$6</definedName>
    <definedName name="_xlnm.Print_Titles" localSheetId="2">收支总表!$1:$4</definedName>
    <definedName name="_xlnm.Print_Titles" localSheetId="8">政府基本经济!$2:$4</definedName>
  </definedNames>
  <calcPr calcId="114210" fullCalcOnLoad="1"/>
</workbook>
</file>

<file path=xl/calcChain.xml><?xml version="1.0" encoding="utf-8"?>
<calcChain xmlns="http://schemas.openxmlformats.org/spreadsheetml/2006/main">
  <c r="D7" i="14"/>
  <c r="C7"/>
  <c r="B5"/>
  <c r="B6"/>
  <c r="B7"/>
  <c r="B7" i="13"/>
  <c r="C7"/>
  <c r="D7"/>
  <c r="B6"/>
  <c r="B5"/>
  <c r="D6" i="19"/>
  <c r="E6"/>
  <c r="F7" i="2"/>
  <c r="D10" i="19"/>
  <c r="E10"/>
  <c r="F8" i="2"/>
  <c r="F9"/>
  <c r="D20" i="19"/>
  <c r="E20"/>
  <c r="F10" i="2"/>
  <c r="F11"/>
  <c r="F12"/>
  <c r="D27" i="19"/>
  <c r="D25"/>
  <c r="E25"/>
  <c r="F13" i="2"/>
  <c r="F15"/>
  <c r="F6"/>
  <c r="C6" i="20"/>
  <c r="F17" i="2"/>
  <c r="D7" i="20"/>
  <c r="E7"/>
  <c r="F7"/>
  <c r="G7"/>
  <c r="H7"/>
  <c r="I7"/>
  <c r="J7"/>
  <c r="K7"/>
  <c r="L7"/>
  <c r="M7"/>
  <c r="N7"/>
  <c r="C7"/>
  <c r="F18" i="2"/>
  <c r="F19"/>
  <c r="F20"/>
  <c r="F21"/>
  <c r="F22"/>
  <c r="F23"/>
  <c r="F25"/>
  <c r="F16"/>
  <c r="F26"/>
  <c r="D5"/>
  <c r="D26"/>
  <c r="B5"/>
  <c r="B26"/>
  <c r="C8" i="20"/>
  <c r="C9"/>
  <c r="C10"/>
  <c r="C11"/>
  <c r="C12"/>
  <c r="C13"/>
  <c r="C14"/>
  <c r="C15"/>
  <c r="D5"/>
  <c r="E5"/>
  <c r="F5"/>
  <c r="G5"/>
  <c r="H5"/>
  <c r="I5"/>
  <c r="J5"/>
  <c r="K5"/>
  <c r="L5"/>
  <c r="M5"/>
  <c r="N5"/>
  <c r="C5"/>
  <c r="B8" i="16"/>
  <c r="C8"/>
  <c r="D8"/>
  <c r="E8"/>
  <c r="F8"/>
  <c r="G8"/>
  <c r="E7"/>
  <c r="B7"/>
  <c r="C9" i="5"/>
  <c r="C10"/>
  <c r="C11"/>
  <c r="C12"/>
  <c r="C13"/>
  <c r="C14"/>
  <c r="C15"/>
  <c r="C16"/>
  <c r="C17"/>
  <c r="C18"/>
  <c r="C19"/>
  <c r="C20"/>
  <c r="C21"/>
  <c r="C8"/>
  <c r="D7"/>
  <c r="E7"/>
  <c r="F7"/>
  <c r="G7"/>
  <c r="H7"/>
  <c r="I7"/>
  <c r="J7"/>
  <c r="K7"/>
  <c r="L7"/>
  <c r="M7"/>
  <c r="N7"/>
  <c r="C7"/>
  <c r="D5"/>
  <c r="E5"/>
  <c r="F5"/>
  <c r="G5"/>
  <c r="H5"/>
  <c r="I5"/>
  <c r="J5"/>
  <c r="K5"/>
  <c r="L5"/>
  <c r="M5"/>
  <c r="N5"/>
  <c r="C5"/>
  <c r="F16" i="19"/>
  <c r="F15"/>
  <c r="F11"/>
  <c r="D34" i="9"/>
  <c r="F29"/>
  <c r="F27"/>
  <c r="F22"/>
  <c r="F17"/>
  <c r="E16"/>
  <c r="D14"/>
  <c r="D13"/>
  <c r="D12"/>
  <c r="D11"/>
  <c r="D10"/>
  <c r="D8"/>
  <c r="C8" i="4"/>
  <c r="C9"/>
  <c r="C10"/>
  <c r="C11"/>
  <c r="C12"/>
  <c r="C13"/>
  <c r="C14"/>
  <c r="C15"/>
  <c r="C16"/>
  <c r="C17"/>
  <c r="C18"/>
  <c r="C19"/>
  <c r="C20"/>
  <c r="C7"/>
  <c r="C11" i="19"/>
  <c r="C12"/>
  <c r="C13"/>
  <c r="C14"/>
  <c r="C15"/>
  <c r="C16"/>
  <c r="C17"/>
  <c r="C18"/>
  <c r="C7"/>
  <c r="C8"/>
  <c r="C9"/>
  <c r="C21"/>
  <c r="C22"/>
  <c r="C20"/>
  <c r="C26"/>
  <c r="C27"/>
  <c r="E6" i="16"/>
  <c r="B6"/>
  <c r="F25" i="19"/>
  <c r="F10"/>
  <c r="F6"/>
  <c r="F20"/>
  <c r="H12" i="2"/>
  <c r="H11"/>
  <c r="D32" i="9"/>
  <c r="E32"/>
  <c r="H9" i="2"/>
  <c r="D15" i="9"/>
  <c r="E15"/>
  <c r="H8" i="2"/>
  <c r="D7" i="9"/>
  <c r="E7"/>
  <c r="E6"/>
  <c r="C8"/>
  <c r="C9"/>
  <c r="C11"/>
  <c r="C12"/>
  <c r="C13"/>
  <c r="C14"/>
  <c r="C10"/>
  <c r="C16"/>
  <c r="C29"/>
  <c r="C30"/>
  <c r="C31"/>
  <c r="C17"/>
  <c r="C19"/>
  <c r="C20"/>
  <c r="C21"/>
  <c r="C22"/>
  <c r="C27"/>
  <c r="C18"/>
  <c r="C23"/>
  <c r="C24"/>
  <c r="C25"/>
  <c r="C26"/>
  <c r="C28"/>
  <c r="C33"/>
  <c r="C34"/>
  <c r="F7"/>
  <c r="F15"/>
  <c r="F32"/>
  <c r="H19" i="2"/>
  <c r="C32" i="9"/>
  <c r="F5" i="19"/>
  <c r="E5"/>
  <c r="H16" i="2"/>
  <c r="H18"/>
  <c r="F6" i="9"/>
  <c r="C15"/>
  <c r="H10" i="2"/>
  <c r="C25" i="19"/>
  <c r="C10"/>
  <c r="H17" i="2"/>
  <c r="H15"/>
  <c r="C7" i="9"/>
  <c r="H7" i="2"/>
  <c r="H6"/>
  <c r="C6" i="19"/>
  <c r="C6" i="9"/>
  <c r="H5" i="2"/>
  <c r="C5" i="19"/>
  <c r="F5" i="2"/>
  <c r="D5" i="19"/>
  <c r="D6" i="9"/>
  <c r="H14" i="2"/>
  <c r="H13"/>
  <c r="H26"/>
</calcChain>
</file>

<file path=xl/sharedStrings.xml><?xml version="1.0" encoding="utf-8"?>
<sst xmlns="http://schemas.openxmlformats.org/spreadsheetml/2006/main" count="561" uniqueCount="377">
  <si>
    <t xml:space="preserve">   2018年本部门政府采购预算共0元,其中政府采购货物类预算0元,政府采购服务类预算0元,政府采购工程类预算0元。</t>
    <phoneticPr fontId="0" type="noConversion"/>
  </si>
  <si>
    <t xml:space="preserve">    八、2018年专项资金预算说明</t>
    <phoneticPr fontId="0" type="noConversion"/>
  </si>
  <si>
    <t xml:space="preserve">   九、专业名词解释</t>
    <phoneticPr fontId="0" type="noConversion"/>
  </si>
  <si>
    <t xml:space="preserve">    （一）“三公”经费：是指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支出。</t>
    <phoneticPr fontId="0" type="noConversion"/>
  </si>
  <si>
    <t xml:space="preserve">   （二）机关运行经费：为保障行政单位（包括参照公务员法管理的事业单位）运行用于购买货物和服务的各项公用经费，包括办公及印刷费、邮电费、差旅费、会议费、福利费、日常维修费、专用材料及办公用房水电费、办公用房取暖费、办公用房物业管理费、公务用车运行维护费以及其他费用。</t>
    <phoneticPr fontId="0" type="noConversion"/>
  </si>
  <si>
    <t xml:space="preserve">  (四）国有资本经营预算拨款收支情况</t>
    <phoneticPr fontId="0" type="noConversion"/>
  </si>
  <si>
    <t>单位：元</t>
  </si>
  <si>
    <t>收                   入</t>
  </si>
  <si>
    <t>支                        出</t>
  </si>
  <si>
    <t>预算数</t>
  </si>
  <si>
    <t>支出功能分科目（按大类）</t>
  </si>
  <si>
    <t>本年收入合计</t>
  </si>
  <si>
    <t>本年支出合计</t>
  </si>
  <si>
    <t>合计</t>
  </si>
  <si>
    <t>备注</t>
  </si>
  <si>
    <t>201</t>
  </si>
  <si>
    <t>一般公共服务支出</t>
  </si>
  <si>
    <t>科目编码</t>
  </si>
  <si>
    <t>301</t>
  </si>
  <si>
    <t>工资福利支出</t>
  </si>
  <si>
    <t xml:space="preserve">  基本工资</t>
  </si>
  <si>
    <t xml:space="preserve">  30102</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</si>
  <si>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</si>
  <si>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</si>
  <si>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</si>
  <si>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</si>
  <si>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</si>
  <si>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</si>
  <si>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</si>
  <si>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</si>
  <si>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</si>
  <si>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</si>
  <si>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</si>
  <si>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</si>
  <si>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</si>
  <si>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</si>
  <si>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30216</t>
  </si>
  <si>
    <t xml:space="preserve">  培训费</t>
  </si>
  <si>
    <t xml:space="preserve">  30239</t>
  </si>
  <si>
    <t xml:space="preserve">  其他交通费用</t>
  </si>
  <si>
    <t>303</t>
  </si>
  <si>
    <t>对个人和家庭的补助</t>
  </si>
  <si>
    <t xml:space="preserve">  30305</t>
  </si>
  <si>
    <t xml:space="preserve">  生活补助</t>
  </si>
  <si>
    <t xml:space="preserve">  30399</t>
  </si>
  <si>
    <t>310</t>
  </si>
  <si>
    <t>项目名称</t>
  </si>
  <si>
    <t>单位名称</t>
  </si>
  <si>
    <t xml:space="preserve">    一、部门主要职责</t>
    <phoneticPr fontId="0" type="noConversion"/>
  </si>
  <si>
    <t>因公出国（境）费用</t>
  </si>
  <si>
    <t>公务用车购置费</t>
  </si>
  <si>
    <t>公共预算拨款</t>
  </si>
  <si>
    <t>事业单位经营收入</t>
  </si>
  <si>
    <t>公务接待费</t>
  </si>
  <si>
    <t>小计</t>
  </si>
  <si>
    <t>其他收入</t>
  </si>
  <si>
    <t>公务用车购置及运行维护费</t>
  </si>
  <si>
    <t>公务用车运行维护费</t>
  </si>
  <si>
    <t>单位：元</t>
    <phoneticPr fontId="0" type="noConversion"/>
  </si>
  <si>
    <t xml:space="preserve">    行政运行</t>
  </si>
  <si>
    <t xml:space="preserve">  绩效工资</t>
  </si>
  <si>
    <t xml:space="preserve">  30202</t>
  </si>
  <si>
    <t xml:space="preserve">  印刷费</t>
  </si>
  <si>
    <t xml:space="preserve">  30203</t>
  </si>
  <si>
    <t xml:space="preserve">  咨询费</t>
  </si>
  <si>
    <t xml:space="preserve">  30214</t>
  </si>
  <si>
    <t xml:space="preserve">  租赁费</t>
  </si>
  <si>
    <t xml:space="preserve">  30215</t>
  </si>
  <si>
    <t xml:space="preserve">  会议费</t>
  </si>
  <si>
    <t xml:space="preserve">  30217</t>
  </si>
  <si>
    <t xml:space="preserve">  公务接待费</t>
  </si>
  <si>
    <t xml:space="preserve">  30226</t>
  </si>
  <si>
    <t xml:space="preserve">  劳务费</t>
  </si>
  <si>
    <t xml:space="preserve">  30231</t>
  </si>
  <si>
    <t xml:space="preserve">  公务用车运行维护费</t>
  </si>
  <si>
    <t xml:space="preserve">  30299</t>
  </si>
  <si>
    <t xml:space="preserve">  其他商品和服务支出</t>
  </si>
  <si>
    <t xml:space="preserve">  其他社会保障缴费</t>
    <phoneticPr fontId="0" type="noConversion"/>
  </si>
  <si>
    <t xml:space="preserve">  30107</t>
    <phoneticPr fontId="0" type="noConversion"/>
  </si>
  <si>
    <t xml:space="preserve">  机关事业单位基本养老保险缴费</t>
    <phoneticPr fontId="0" type="noConversion"/>
  </si>
  <si>
    <t>一.政府性基金拨款</t>
    <phoneticPr fontId="0" type="noConversion"/>
  </si>
  <si>
    <t>“三公”经费预算控制额</t>
    <phoneticPr fontId="0" type="noConversion"/>
  </si>
  <si>
    <t xml:space="preserve">  30108</t>
    <phoneticPr fontId="0" type="noConversion"/>
  </si>
  <si>
    <t xml:space="preserve">  职工基本医疗保险缴费</t>
    <phoneticPr fontId="0" type="noConversion"/>
  </si>
  <si>
    <t xml:space="preserve">  30112</t>
    <phoneticPr fontId="0" type="noConversion"/>
  </si>
  <si>
    <t>资本性支出</t>
    <phoneticPr fontId="0" type="noConversion"/>
  </si>
  <si>
    <t>312</t>
    <phoneticPr fontId="0" type="noConversion"/>
  </si>
  <si>
    <t>对企业补助</t>
    <phoneticPr fontId="0" type="noConversion"/>
  </si>
  <si>
    <t>399</t>
    <phoneticPr fontId="0" type="noConversion"/>
  </si>
  <si>
    <t>其他支出</t>
    <phoneticPr fontId="0" type="noConversion"/>
  </si>
  <si>
    <t>2018年部门综合预算报表</t>
    <phoneticPr fontId="0" type="noConversion"/>
  </si>
  <si>
    <t>（2）商品和服务支出</t>
    <phoneticPr fontId="0" type="noConversion"/>
  </si>
  <si>
    <t>（1）工资福利支出</t>
    <phoneticPr fontId="0" type="noConversion"/>
  </si>
  <si>
    <t>备注</t>
    <phoneticPr fontId="0" type="noConversion"/>
  </si>
  <si>
    <t>政府性基金拨款</t>
    <phoneticPr fontId="0" type="noConversion"/>
  </si>
  <si>
    <t>事业收入</t>
    <phoneticPr fontId="0" type="noConversion"/>
  </si>
  <si>
    <t>对附属单位上缴收入</t>
    <phoneticPr fontId="0" type="noConversion"/>
  </si>
  <si>
    <t>上年结转</t>
    <phoneticPr fontId="0" type="noConversion"/>
  </si>
  <si>
    <t>小计</t>
    <phoneticPr fontId="0" type="noConversion"/>
  </si>
  <si>
    <t>其中：专项资金列入部门预算项目</t>
    <phoneticPr fontId="0" type="noConversion"/>
  </si>
  <si>
    <t>政府性基金拨款</t>
    <phoneticPr fontId="0" type="noConversion"/>
  </si>
  <si>
    <t>上级补助收入</t>
    <phoneticPr fontId="0" type="noConversion"/>
  </si>
  <si>
    <t>事业收入</t>
    <phoneticPr fontId="0" type="noConversion"/>
  </si>
  <si>
    <t>对附属单位上缴收入</t>
    <phoneticPr fontId="0" type="noConversion"/>
  </si>
  <si>
    <t>用事业基金弥补收支差额</t>
    <phoneticPr fontId="0" type="noConversion"/>
  </si>
  <si>
    <t>上年结转</t>
    <phoneticPr fontId="0" type="noConversion"/>
  </si>
  <si>
    <t>小计</t>
    <phoneticPr fontId="0" type="noConversion"/>
  </si>
  <si>
    <t>其中：专项资金列入部门预算项目</t>
    <phoneticPr fontId="0" type="noConversion"/>
  </si>
  <si>
    <t>合计</t>
    <phoneticPr fontId="0" type="noConversion"/>
  </si>
  <si>
    <t>一、科学技术支出</t>
    <phoneticPr fontId="0" type="noConversion"/>
  </si>
  <si>
    <t>二、文化体育与传媒支出</t>
    <phoneticPr fontId="0" type="noConversion"/>
  </si>
  <si>
    <t>三、社会保障和就业支出</t>
    <phoneticPr fontId="0" type="noConversion"/>
  </si>
  <si>
    <t>四、节能环保支出</t>
    <phoneticPr fontId="0" type="noConversion"/>
  </si>
  <si>
    <t>五、城乡社区支出</t>
    <phoneticPr fontId="0" type="noConversion"/>
  </si>
  <si>
    <t>六、农林水支出</t>
    <phoneticPr fontId="0" type="noConversion"/>
  </si>
  <si>
    <t>七、交通运输支出</t>
    <phoneticPr fontId="0" type="noConversion"/>
  </si>
  <si>
    <t>八、资源勘探信息等支出</t>
    <phoneticPr fontId="0" type="noConversion"/>
  </si>
  <si>
    <t>九、商业服务等支出</t>
    <phoneticPr fontId="0" type="noConversion"/>
  </si>
  <si>
    <t>十、金融支出</t>
    <phoneticPr fontId="0" type="noConversion"/>
  </si>
  <si>
    <t>十三、债务还本支出</t>
    <phoneticPr fontId="0" type="noConversion"/>
  </si>
  <si>
    <t>十五、债务发行费用支出</t>
    <phoneticPr fontId="0" type="noConversion"/>
  </si>
  <si>
    <t>一、人员经费和公用经费支出</t>
    <phoneticPr fontId="0" type="noConversion"/>
  </si>
  <si>
    <t>二、专项业务经费支出</t>
    <phoneticPr fontId="0" type="noConversion"/>
  </si>
  <si>
    <t>三、上缴上级支出</t>
    <phoneticPr fontId="0" type="noConversion"/>
  </si>
  <si>
    <t>四、事业单位经营支出</t>
    <phoneticPr fontId="0" type="noConversion"/>
  </si>
  <si>
    <t>五、对附属单位补助支出</t>
    <phoneticPr fontId="0" type="noConversion"/>
  </si>
  <si>
    <t>功能科目编码</t>
    <phoneticPr fontId="0" type="noConversion"/>
  </si>
  <si>
    <t>采购项目</t>
    <phoneticPr fontId="0" type="noConversion"/>
  </si>
  <si>
    <t>采购目录</t>
    <phoneticPr fontId="0" type="noConversion"/>
  </si>
  <si>
    <t>规格型号</t>
    <phoneticPr fontId="0" type="noConversion"/>
  </si>
  <si>
    <t>采购方式</t>
    <phoneticPr fontId="0" type="noConversion"/>
  </si>
  <si>
    <t>数量</t>
    <phoneticPr fontId="0" type="noConversion"/>
  </si>
  <si>
    <t>计量单位</t>
    <phoneticPr fontId="0" type="noConversion"/>
  </si>
  <si>
    <t>预算金额</t>
    <phoneticPr fontId="0" type="noConversion"/>
  </si>
  <si>
    <t>类</t>
    <phoneticPr fontId="0" type="noConversion"/>
  </si>
  <si>
    <t>款</t>
    <phoneticPr fontId="0" type="noConversion"/>
  </si>
  <si>
    <t>项</t>
    <phoneticPr fontId="0" type="noConversion"/>
  </si>
  <si>
    <t>说明</t>
    <phoneticPr fontId="0" type="noConversion"/>
  </si>
  <si>
    <t>（4）债务利息及费用支出</t>
    <phoneticPr fontId="0" type="noConversion"/>
  </si>
  <si>
    <t>（5）对事业单位经常性补助</t>
    <phoneticPr fontId="0" type="noConversion"/>
  </si>
  <si>
    <t>（7）对企业补助</t>
    <phoneticPr fontId="0" type="noConversion"/>
  </si>
  <si>
    <t>（3）对个人和家庭的补助</t>
    <phoneticPr fontId="0" type="noConversion"/>
  </si>
  <si>
    <t>十一、其他支出</t>
    <phoneticPr fontId="0" type="noConversion"/>
  </si>
  <si>
    <t>十二、转移性支出</t>
    <phoneticPr fontId="0" type="noConversion"/>
  </si>
  <si>
    <t>十四、债务付息支出</t>
    <phoneticPr fontId="0" type="noConversion"/>
  </si>
  <si>
    <t>政府预算支出经济科目（按大类）</t>
    <phoneticPr fontId="0" type="noConversion"/>
  </si>
  <si>
    <t>部门预算支出经济科目（按大类）</t>
    <phoneticPr fontId="0" type="noConversion"/>
  </si>
  <si>
    <t xml:space="preserve">  30101</t>
    <phoneticPr fontId="0" type="noConversion"/>
  </si>
  <si>
    <t>机关工资福利支出</t>
    <phoneticPr fontId="0" type="noConversion"/>
  </si>
  <si>
    <t xml:space="preserve">  津贴补贴</t>
    <phoneticPr fontId="0" type="noConversion"/>
  </si>
  <si>
    <t xml:space="preserve">  50102</t>
  </si>
  <si>
    <t xml:space="preserve">  50103</t>
  </si>
  <si>
    <t xml:space="preserve">  社会保障缴费</t>
    <phoneticPr fontId="0" type="noConversion"/>
  </si>
  <si>
    <t xml:space="preserve">  50201</t>
    <phoneticPr fontId="0" type="noConversion"/>
  </si>
  <si>
    <t xml:space="preserve">  50203</t>
  </si>
  <si>
    <t xml:space="preserve">  办公经费</t>
    <phoneticPr fontId="0" type="noConversion"/>
  </si>
  <si>
    <t xml:space="preserve">  50205</t>
  </si>
  <si>
    <t xml:space="preserve">  50206</t>
  </si>
  <si>
    <t xml:space="preserve">  50208</t>
  </si>
  <si>
    <t xml:space="preserve">  50209</t>
  </si>
  <si>
    <t xml:space="preserve">  公务接待费</t>
    <phoneticPr fontId="0" type="noConversion"/>
  </si>
  <si>
    <t xml:space="preserve">  50299</t>
    <phoneticPr fontId="0" type="noConversion"/>
  </si>
  <si>
    <t>505</t>
    <phoneticPr fontId="0" type="noConversion"/>
  </si>
  <si>
    <t>对事业单位经常性补助</t>
    <phoneticPr fontId="0" type="noConversion"/>
  </si>
  <si>
    <t xml:space="preserve">  50501</t>
    <phoneticPr fontId="0" type="noConversion"/>
  </si>
  <si>
    <t xml:space="preserve">  50502</t>
  </si>
  <si>
    <t xml:space="preserve">  工资福利支出</t>
    <phoneticPr fontId="0" type="noConversion"/>
  </si>
  <si>
    <t xml:space="preserve">  商品和服务支出</t>
    <phoneticPr fontId="0" type="noConversion"/>
  </si>
  <si>
    <t>506</t>
    <phoneticPr fontId="0" type="noConversion"/>
  </si>
  <si>
    <t>对事业单位资本性补助</t>
    <phoneticPr fontId="0" type="noConversion"/>
  </si>
  <si>
    <t>509</t>
    <phoneticPr fontId="0" type="noConversion"/>
  </si>
  <si>
    <t xml:space="preserve">  50999</t>
    <phoneticPr fontId="0" type="noConversion"/>
  </si>
  <si>
    <t xml:space="preserve">    二、2018年度部门主要工作任务</t>
    <phoneticPr fontId="0" type="noConversion"/>
  </si>
  <si>
    <t xml:space="preserve">    四、部门人员情况说明</t>
    <phoneticPr fontId="0" type="noConversion"/>
  </si>
  <si>
    <t xml:space="preserve">    五、部门国有资产占用情况说明</t>
    <phoneticPr fontId="0" type="noConversion"/>
  </si>
  <si>
    <t xml:space="preserve">    六、部门预算绩效目标说明</t>
    <phoneticPr fontId="0" type="noConversion"/>
  </si>
  <si>
    <t xml:space="preserve">    七、2018年部门预算收支说明</t>
    <phoneticPr fontId="0" type="noConversion"/>
  </si>
  <si>
    <t xml:space="preserve">   （一）收支预算总体情况</t>
    <phoneticPr fontId="0" type="noConversion"/>
  </si>
  <si>
    <t xml:space="preserve">  （三）政府性基金预算支出情况</t>
    <phoneticPr fontId="0" type="noConversion"/>
  </si>
  <si>
    <t xml:space="preserve">  （六）机关运行经费安排情况</t>
    <phoneticPr fontId="0" type="noConversion"/>
  </si>
  <si>
    <t xml:space="preserve">  （七）政府采购情况</t>
    <phoneticPr fontId="0" type="noConversion"/>
  </si>
  <si>
    <t>（11）其他支出</t>
    <phoneticPr fontId="0" type="noConversion"/>
  </si>
  <si>
    <t xml:space="preserve">  其他对个人和家庭的补助</t>
    <phoneticPr fontId="0" type="noConversion"/>
  </si>
  <si>
    <t>（5）资本性支出</t>
    <phoneticPr fontId="0" type="noConversion"/>
  </si>
  <si>
    <t>（6）对企业补助</t>
    <phoneticPr fontId="0" type="noConversion"/>
  </si>
  <si>
    <t>（7）其他支出</t>
    <phoneticPr fontId="0" type="noConversion"/>
  </si>
  <si>
    <t>（2）商品和服务支出</t>
    <phoneticPr fontId="0" type="noConversion"/>
  </si>
  <si>
    <t>（1）工资福利支出</t>
    <phoneticPr fontId="0" type="noConversion"/>
  </si>
  <si>
    <t>收         入</t>
    <phoneticPr fontId="0" type="noConversion"/>
  </si>
  <si>
    <t xml:space="preserve">   2018年本部门没有使用政府性基金预算拨款安排的支出。</t>
    <phoneticPr fontId="0" type="noConversion"/>
  </si>
  <si>
    <t xml:space="preserve">   2018年本部门无国有资本经营预算拨款收支。</t>
    <phoneticPr fontId="0" type="noConversion"/>
  </si>
  <si>
    <t>（3）对个人和家庭的补助</t>
    <phoneticPr fontId="0" type="noConversion"/>
  </si>
  <si>
    <t>（4）机关资本性支出（二）</t>
    <phoneticPr fontId="0" type="noConversion"/>
  </si>
  <si>
    <t>（6）对事业单位资本性补助</t>
    <phoneticPr fontId="0" type="noConversion"/>
  </si>
  <si>
    <t>（8）对企业资本性补助</t>
    <phoneticPr fontId="0" type="noConversion"/>
  </si>
  <si>
    <t>政府预算支出经济科目（按大类）</t>
    <phoneticPr fontId="0" type="noConversion"/>
  </si>
  <si>
    <t>部门预算支出经济科目（按大类）</t>
    <phoneticPr fontId="0" type="noConversion"/>
  </si>
  <si>
    <t>一、部门预算</t>
    <phoneticPr fontId="0" type="noConversion"/>
  </si>
  <si>
    <t>一、政府预算</t>
    <phoneticPr fontId="0" type="noConversion"/>
  </si>
  <si>
    <t>1、财政拨款</t>
    <phoneticPr fontId="0" type="noConversion"/>
  </si>
  <si>
    <t>1、一般公共服务支出</t>
    <phoneticPr fontId="0" type="noConversion"/>
  </si>
  <si>
    <t>1、人员经费和公用经费</t>
    <phoneticPr fontId="0" type="noConversion"/>
  </si>
  <si>
    <t>（1）公共预算拨款</t>
    <phoneticPr fontId="0" type="noConversion"/>
  </si>
  <si>
    <t>2、外交支出</t>
    <phoneticPr fontId="0" type="noConversion"/>
  </si>
  <si>
    <t>（1）机关工资福利支出</t>
    <phoneticPr fontId="0" type="noConversion"/>
  </si>
  <si>
    <t>（1）工资福利支出</t>
    <phoneticPr fontId="0" type="noConversion"/>
  </si>
  <si>
    <t>其中：专项资金列入部门预算的项目</t>
    <phoneticPr fontId="0" type="noConversion"/>
  </si>
  <si>
    <t>3、国防支出</t>
    <phoneticPr fontId="0" type="noConversion"/>
  </si>
  <si>
    <t>（2）机关商品和服务支出</t>
    <phoneticPr fontId="0" type="noConversion"/>
  </si>
  <si>
    <t>（2）商品和服务支出</t>
    <phoneticPr fontId="0" type="noConversion"/>
  </si>
  <si>
    <t>（2）政府性基金拨款</t>
    <phoneticPr fontId="0" type="noConversion"/>
  </si>
  <si>
    <t>4、公共安全支出</t>
    <phoneticPr fontId="0" type="noConversion"/>
  </si>
  <si>
    <t>（3）对个人和家庭的补助</t>
    <phoneticPr fontId="0" type="noConversion"/>
  </si>
  <si>
    <t>2、上级补助收入</t>
    <phoneticPr fontId="0" type="noConversion"/>
  </si>
  <si>
    <t>5、教育支出</t>
    <phoneticPr fontId="0" type="noConversion"/>
  </si>
  <si>
    <t>2、专项业务经费支出</t>
    <phoneticPr fontId="0" type="noConversion"/>
  </si>
  <si>
    <t>3、事业收入</t>
    <phoneticPr fontId="0" type="noConversion"/>
  </si>
  <si>
    <t>6、科学技术支出</t>
    <phoneticPr fontId="0" type="noConversion"/>
  </si>
  <si>
    <t>其中：纳入财政专户管理的收费</t>
    <phoneticPr fontId="0" type="noConversion"/>
  </si>
  <si>
    <t>7、文化体育与传媒支出</t>
    <phoneticPr fontId="0" type="noConversion"/>
  </si>
  <si>
    <t>4、事业单位经营收入</t>
    <phoneticPr fontId="0" type="noConversion"/>
  </si>
  <si>
    <t>8、社会保障和就业支出</t>
    <phoneticPr fontId="0" type="noConversion"/>
  </si>
  <si>
    <t>（3）机关资本性支出（一）</t>
    <phoneticPr fontId="0" type="noConversion"/>
  </si>
  <si>
    <t>5、附属单位上缴收入</t>
    <phoneticPr fontId="0" type="noConversion"/>
  </si>
  <si>
    <t>9、医疗卫生与计划生育支出</t>
    <phoneticPr fontId="0" type="noConversion"/>
  </si>
  <si>
    <t>6、其他收入</t>
    <phoneticPr fontId="0" type="noConversion"/>
  </si>
  <si>
    <t>10、节能环保支出</t>
    <phoneticPr fontId="0" type="noConversion"/>
  </si>
  <si>
    <t>二、部门管理的专项资金（未分解部分）</t>
    <phoneticPr fontId="0" type="noConversion"/>
  </si>
  <si>
    <t>11、城乡社区支出</t>
    <phoneticPr fontId="0" type="noConversion"/>
  </si>
  <si>
    <t>12、农林水支出</t>
    <phoneticPr fontId="0" type="noConversion"/>
  </si>
  <si>
    <t>13、交通运输支出</t>
    <phoneticPr fontId="0" type="noConversion"/>
  </si>
  <si>
    <t>3、上缴上级支出</t>
    <phoneticPr fontId="0" type="noConversion"/>
  </si>
  <si>
    <t>14、资源勘探信息等支出</t>
    <phoneticPr fontId="0" type="noConversion"/>
  </si>
  <si>
    <t>4、事业单位经营支出</t>
    <phoneticPr fontId="0" type="noConversion"/>
  </si>
  <si>
    <t>15、商业服务业等支出</t>
    <phoneticPr fontId="0" type="noConversion"/>
  </si>
  <si>
    <t>5、对附属单位补助支出</t>
    <phoneticPr fontId="0" type="noConversion"/>
  </si>
  <si>
    <t>16、金融支出</t>
    <phoneticPr fontId="0" type="noConversion"/>
  </si>
  <si>
    <t>17、援助其他地区支出</t>
    <phoneticPr fontId="0" type="noConversion"/>
  </si>
  <si>
    <t>18、国土海洋气象等支出</t>
    <phoneticPr fontId="0" type="noConversion"/>
  </si>
  <si>
    <t>19、住房保障支出</t>
    <phoneticPr fontId="0" type="noConversion"/>
  </si>
  <si>
    <t>20、粮油物资储备支出</t>
    <phoneticPr fontId="0" type="noConversion"/>
  </si>
  <si>
    <t>本年收入合计</t>
    <phoneticPr fontId="0" type="noConversion"/>
  </si>
  <si>
    <t>本年支出合计</t>
    <phoneticPr fontId="0" type="noConversion"/>
  </si>
  <si>
    <t>（4）资本性支出</t>
    <phoneticPr fontId="0" type="noConversion"/>
  </si>
  <si>
    <t>（5）对企业补助</t>
    <phoneticPr fontId="0" type="noConversion"/>
  </si>
  <si>
    <t>（6）其他支出</t>
    <phoneticPr fontId="0" type="noConversion"/>
  </si>
  <si>
    <t>（4）对事业单位经常性补助</t>
    <phoneticPr fontId="0" type="noConversion"/>
  </si>
  <si>
    <t>（5）对事业单位资本性补助</t>
    <phoneticPr fontId="0" type="noConversion"/>
  </si>
  <si>
    <t>（9）对社会保障基金补助</t>
    <phoneticPr fontId="0" type="noConversion"/>
  </si>
  <si>
    <t>（1）机关工资福利支出</t>
    <phoneticPr fontId="0" type="noConversion"/>
  </si>
  <si>
    <t>（2）机关商品和服务支出</t>
    <phoneticPr fontId="0" type="noConversion"/>
  </si>
  <si>
    <t>（3）机关资本性支出（一）</t>
    <phoneticPr fontId="0" type="noConversion"/>
  </si>
  <si>
    <t>（8）对社会保障基金补助</t>
    <phoneticPr fontId="0" type="noConversion"/>
  </si>
  <si>
    <t>（9）其他支出</t>
    <phoneticPr fontId="0" type="noConversion"/>
  </si>
  <si>
    <t>（10）对个人和家庭的补助</t>
    <phoneticPr fontId="0" type="noConversion"/>
  </si>
  <si>
    <t>一、人员经费和公用经费支出</t>
    <phoneticPr fontId="0" type="noConversion"/>
  </si>
  <si>
    <t>二、专项业务经费支出</t>
    <phoneticPr fontId="0" type="noConversion"/>
  </si>
  <si>
    <t>（7）对个人和家庭的补助</t>
    <phoneticPr fontId="0" type="noConversion"/>
  </si>
  <si>
    <t>（7）对个人和家庭的补助</t>
    <phoneticPr fontId="0" type="noConversion"/>
  </si>
  <si>
    <t>科目名称</t>
    <phoneticPr fontId="0" type="noConversion"/>
  </si>
  <si>
    <t>办公设备购置</t>
    <phoneticPr fontId="0" type="noConversion"/>
  </si>
  <si>
    <t>法制工作</t>
    <phoneticPr fontId="0" type="noConversion"/>
  </si>
  <si>
    <t>应急工作</t>
    <phoneticPr fontId="0" type="noConversion"/>
  </si>
  <si>
    <t>政府督查</t>
    <phoneticPr fontId="0" type="noConversion"/>
  </si>
  <si>
    <t>政府会议</t>
    <phoneticPr fontId="0" type="noConversion"/>
  </si>
  <si>
    <t>公共机构节能</t>
    <phoneticPr fontId="0" type="noConversion"/>
  </si>
  <si>
    <t>外出培训</t>
    <phoneticPr fontId="0" type="noConversion"/>
  </si>
  <si>
    <t>宣传经费</t>
    <phoneticPr fontId="0" type="noConversion"/>
  </si>
  <si>
    <t>大院维护</t>
    <phoneticPr fontId="0" type="noConversion"/>
  </si>
  <si>
    <t>金融工作</t>
    <phoneticPr fontId="0" type="noConversion"/>
  </si>
  <si>
    <t xml:space="preserve">                                   单位名称：岐山县人民政府办公室</t>
    <phoneticPr fontId="0" type="noConversion"/>
  </si>
  <si>
    <t>岐山县人民政府办公室2018年部门综合预算说明</t>
    <phoneticPr fontId="0" type="noConversion"/>
  </si>
  <si>
    <t>岐山县人民政府办公室</t>
  </si>
  <si>
    <t>科目编码</t>
    <phoneticPr fontId="0" type="noConversion"/>
  </si>
  <si>
    <t>人员经费</t>
    <phoneticPr fontId="0" type="noConversion"/>
  </si>
  <si>
    <t>公用经费</t>
    <phoneticPr fontId="0" type="noConversion"/>
  </si>
  <si>
    <t>专项业务经费</t>
    <phoneticPr fontId="0" type="noConversion"/>
  </si>
  <si>
    <t>科目名称</t>
    <phoneticPr fontId="0" type="noConversion"/>
  </si>
  <si>
    <t>人员经费</t>
    <phoneticPr fontId="0" type="noConversion"/>
  </si>
  <si>
    <t>公用经费</t>
    <phoneticPr fontId="0" type="noConversion"/>
  </si>
  <si>
    <t>专项业务经费</t>
    <phoneticPr fontId="0" type="noConversion"/>
  </si>
  <si>
    <t>经济科目编码</t>
    <phoneticPr fontId="0" type="noConversion"/>
  </si>
  <si>
    <t xml:space="preserve">     2、负责县政府会议的筹备工作，协助县政府领导组织实施会议决定事项。</t>
    <phoneticPr fontId="0" type="noConversion"/>
  </si>
  <si>
    <t xml:space="preserve">     3、组织起草和审核以县政府和县政府办公室名义发布的公文。</t>
    <phoneticPr fontId="0" type="noConversion"/>
  </si>
  <si>
    <t xml:space="preserve">     4、研究县政府各部门和各镇政府请示县政府的事项，提出审核意见后报市政府审批。</t>
    <phoneticPr fontId="0" type="noConversion"/>
  </si>
  <si>
    <t xml:space="preserve">     5、负责县政府领导参加的重要公务活动的安排和组织工作。</t>
    <phoneticPr fontId="0" type="noConversion"/>
  </si>
  <si>
    <t xml:space="preserve">     6、围绕县政府总体工作部署，组织开展调查研究，提出建议。</t>
    <phoneticPr fontId="0" type="noConversion"/>
  </si>
  <si>
    <t xml:space="preserve">     7、负责全县政府系统政务信息收集和编报工作反映各方面动态。</t>
    <phoneticPr fontId="0" type="noConversion"/>
  </si>
  <si>
    <t xml:space="preserve">     8、督促检查县政府各工作部门和各镇对县政府公文、决定事项及省、市两道有关指示的执行落实情况。</t>
    <phoneticPr fontId="0" type="noConversion"/>
  </si>
  <si>
    <t xml:space="preserve">     10、负责县政府值班和县长公开电话值班工作，及时报告重要情况传达和督促落实县政府领导指示。</t>
    <phoneticPr fontId="0" type="noConversion"/>
  </si>
  <si>
    <t xml:space="preserve">     11、负责县政府应急管理及有关维护社会稳定工作，协助县政府领导组织和处理突发事件指导检查全县应急管理工作。</t>
    <phoneticPr fontId="0" type="noConversion"/>
  </si>
  <si>
    <t>2018年是贯彻党的十九大精神的开局之年，是决胜全面建成小康社会、实施“十三五”规划承上启下的关键一年。新的一年里，县政府主要工作任务是：1.全面贯彻落实党的十九大和省、市、县委全会精神，以习近平新时代中国特色社会主义思想为指针，坚持稳中求进工作总基调，按照高质量发展的要求，以不忘初心、牢记使命、追赶超越为主题，围绕“一市一区一路”主阵地，实施工业强基、旅游带动、城镇提质、乡村振兴、生态优美“五大战略”，打好脱贫攻坚、产业调整、投资倍增“三大攻坚战”，阔步迈向打造市域副中心、晋升国家级经开区、争先进位全省十强县、全面建成小康社会新征程，奋力建设实力、品位、幸福岐山。2.集中抓好建成市域副中心、全面振兴乡村、发展壮大工业经济、打响全域旅游品牌、加大项目招商、建设人文魅力县城、环境污染治理、全力保障民生八方面工作，加快追赶超越步伐。3.不断加强政府自身建设，接受监督、依法作为，优化服务、高效作为，勇于担当、主动作为，坚守底线、廉洁作为，提高施政能力和服务水平，努力建设人民满意政府。</t>
  </si>
  <si>
    <t xml:space="preserve">    县人民政府办公室总编制46名，其中行政编制32名，事业编制及工勤人员14名；实有在职人员46人，离休人员0人。</t>
    <phoneticPr fontId="0" type="noConversion"/>
  </si>
  <si>
    <t xml:space="preserve">    截至2017年12月31日，本部门所属各预算单位国有资产总额13419900元，共有车辆48辆。2018年部门预算未安排购置车辆。</t>
    <phoneticPr fontId="0" type="noConversion"/>
  </si>
  <si>
    <t xml:space="preserve">  20103</t>
    <phoneticPr fontId="0" type="noConversion"/>
  </si>
  <si>
    <t xml:space="preserve">  政府办公厅（室）及相关机构事务</t>
    <phoneticPr fontId="0" type="noConversion"/>
  </si>
  <si>
    <t xml:space="preserve">    2010301</t>
  </si>
  <si>
    <t xml:space="preserve">    2010301</t>
    <phoneticPr fontId="0" type="noConversion"/>
  </si>
  <si>
    <t>大院维护</t>
  </si>
  <si>
    <t>办公设备购置</t>
  </si>
  <si>
    <t>政府督查</t>
  </si>
  <si>
    <t>外出培训</t>
  </si>
  <si>
    <t>宣传经费</t>
  </si>
  <si>
    <t xml:space="preserve">    2010305</t>
    <phoneticPr fontId="0" type="noConversion"/>
  </si>
  <si>
    <t xml:space="preserve">    专项业务活动</t>
    <phoneticPr fontId="0" type="noConversion"/>
  </si>
  <si>
    <t>政府会议</t>
  </si>
  <si>
    <t>公共机构节能</t>
  </si>
  <si>
    <t xml:space="preserve">    2010305</t>
  </si>
  <si>
    <t>应急工作</t>
  </si>
  <si>
    <t xml:space="preserve">    2010307</t>
    <phoneticPr fontId="0" type="noConversion"/>
  </si>
  <si>
    <t xml:space="preserve">    法制建设</t>
    <phoneticPr fontId="0" type="noConversion"/>
  </si>
  <si>
    <t>法制工作</t>
  </si>
  <si>
    <t xml:space="preserve">    2010399</t>
    <phoneticPr fontId="0" type="noConversion"/>
  </si>
  <si>
    <t xml:space="preserve">    其他政府办公厅（室）及相关机构事务支出</t>
    <phoneticPr fontId="0" type="noConversion"/>
  </si>
  <si>
    <t>金融工作</t>
  </si>
  <si>
    <t>公务用车运行维护</t>
    <phoneticPr fontId="0" type="noConversion"/>
  </si>
  <si>
    <t>岐山县机关事务管理中心</t>
    <phoneticPr fontId="0" type="noConversion"/>
  </si>
  <si>
    <t>岐山县人民政府办公室2018年部门综合预算收支总表</t>
    <phoneticPr fontId="0" type="noConversion"/>
  </si>
  <si>
    <t>岐山县人民政府办公室2018年部门综合预算收入总表</t>
    <phoneticPr fontId="0" type="noConversion"/>
  </si>
  <si>
    <t>岐山县人民政府办公室2018年部门综合预算支出总表</t>
    <phoneticPr fontId="0" type="noConversion"/>
  </si>
  <si>
    <t>岐山县人民政府办公室2018年部门综合预算一般公共预算支出明细表（功能科目）</t>
    <phoneticPr fontId="0" type="noConversion"/>
  </si>
  <si>
    <t>岐山县人民政府办公室2018年部门综合预算一般公共预算支出明细表（部门预算经济分类）</t>
    <phoneticPr fontId="0" type="noConversion"/>
  </si>
  <si>
    <t>岐山县人民政府办公室2018年部门综合预算一般公共预算支出明细表                  （政府预算经济分类）</t>
    <phoneticPr fontId="0" type="noConversion"/>
  </si>
  <si>
    <t>岐山县人民政府办公室2018年部门综合预算一般公共预算项目支出明细表                      （部门预算经济分类）</t>
    <phoneticPr fontId="0" type="noConversion"/>
  </si>
  <si>
    <t>岐山县人民政府办公室2018年部门综合预算政府性基金收支表</t>
    <phoneticPr fontId="0" type="noConversion"/>
  </si>
  <si>
    <t>岐山县人民政府办公室2018年部门综合预算政府采购预算表（资产配置、购买服务）</t>
    <phoneticPr fontId="0" type="noConversion"/>
  </si>
  <si>
    <t>岐山县人民政府办公室2018年部门综合预算“三公”经费支出预算控制表</t>
    <phoneticPr fontId="0" type="noConversion"/>
  </si>
  <si>
    <t xml:space="preserve">     2018年本部门专项业务经费项目实现了绩效目标管理全覆盖，涉及一般公共预算当年拨款2650000元。</t>
    <phoneticPr fontId="0" type="noConversion"/>
  </si>
  <si>
    <t xml:space="preserve">     县人民政府办公室现内设7个股室：综合股、秘书股、行政股、法制办、应急办、督查室、金融办；现设岐山县机关事务管理中心、岐山县政务服务中心两个下属事业单位。</t>
    <phoneticPr fontId="0" type="noConversion"/>
  </si>
  <si>
    <t xml:space="preserve">    2018年, 县人民政府办公室收入预算为7134018元，较上年增长21%，其中一般公共预算拨款为7134018元，主要原因是机关事业单位基本养老保险、住房公积金、医疗保险等制度改革及正常调资晋档带来的人员经费增长，其中专项资金列入部门预算的项目为2650000元，较上年增长6%。</t>
    <phoneticPr fontId="0" type="noConversion"/>
  </si>
  <si>
    <t xml:space="preserve">    2018年,县人民政府办公室支出预算为7134018元，包括人员经费和公用经费支出4484018元，占支出总额63%；专项业务经费支出2650000元，占支出总额37%。全部为一般公共预算拨款支出，较上年增长21%，原因同上。</t>
    <phoneticPr fontId="0" type="noConversion"/>
  </si>
  <si>
    <t xml:space="preserve">    2018年,县人民政府办公室支出预算为7134018元，其中人员经费支出4190418元，较上年增长36%，主要原因是机关事业单位基本养老保险、住房公积金、医疗保险等制度改革及正常调资晋档带来的人员经费增长，包括工资福利支出3792352元，商品和服务支出158400元，对个人和家庭的补助支出239666元，资本性支出0元，对企业补助支出0元，其他支出0元；公用经费支出293600元，专项业务经费支出2650000元。</t>
    <phoneticPr fontId="0" type="noConversion"/>
  </si>
  <si>
    <t xml:space="preserve">    2018年“三公”经费预算支出1081203元， 其中因公出国（境）费0元，公务接待费152796元，公务用车运行维护费928407元，公务用车购置费0元。“三公”经费预算数按2017年“三公”经费预算控制数确定下达，原因主要是“三公”经费预算连续多年压缩，下降幅度较大，为了确保各单位正常工作需要。</t>
    <phoneticPr fontId="0" type="noConversion"/>
  </si>
  <si>
    <t xml:space="preserve">    2018年会议费预算50000元，严格执行政策，控制会议规模和次数。</t>
    <phoneticPr fontId="0" type="noConversion"/>
  </si>
  <si>
    <t xml:space="preserve">    2018年培训费预算15000元，严格执行政策，控制会议规模和次数。</t>
    <phoneticPr fontId="0" type="noConversion"/>
  </si>
  <si>
    <t xml:space="preserve">    2018年本部门本级机关运行经费财政拨款预算293600元,</t>
    <phoneticPr fontId="0" type="noConversion"/>
  </si>
  <si>
    <t xml:space="preserve">    2018年部门专项资金列入部门预算的项目共计2650000元，</t>
    <phoneticPr fontId="0" type="noConversion"/>
  </si>
  <si>
    <t>项目</t>
    <phoneticPr fontId="0" type="noConversion"/>
  </si>
  <si>
    <t>项目</t>
    <phoneticPr fontId="0" type="noConversion"/>
  </si>
  <si>
    <t xml:space="preserve">  30110</t>
    <phoneticPr fontId="0" type="noConversion"/>
  </si>
  <si>
    <t xml:space="preserve">  30113</t>
    <phoneticPr fontId="0" type="noConversion"/>
  </si>
  <si>
    <t xml:space="preserve">  住房公积金</t>
    <phoneticPr fontId="0" type="noConversion"/>
  </si>
  <si>
    <t xml:space="preserve">  50101</t>
    <phoneticPr fontId="0" type="noConversion"/>
  </si>
  <si>
    <t xml:space="preserve">  工资奖金津补贴</t>
    <phoneticPr fontId="0" type="noConversion"/>
  </si>
  <si>
    <t>502</t>
    <phoneticPr fontId="0" type="noConversion"/>
  </si>
  <si>
    <t>机关商品和服务支出</t>
    <phoneticPr fontId="0" type="noConversion"/>
  </si>
  <si>
    <t xml:space="preserve">  50202</t>
    <phoneticPr fontId="0" type="noConversion"/>
  </si>
  <si>
    <t xml:space="preserve">  会议费</t>
    <phoneticPr fontId="0" type="noConversion"/>
  </si>
  <si>
    <t xml:space="preserve">  培训费</t>
    <phoneticPr fontId="0" type="noConversion"/>
  </si>
  <si>
    <t xml:space="preserve">  委托业务费</t>
    <phoneticPr fontId="0" type="noConversion"/>
  </si>
  <si>
    <t>503</t>
    <phoneticPr fontId="0" type="noConversion"/>
  </si>
  <si>
    <t>机关资本性支出（一）</t>
    <phoneticPr fontId="0" type="noConversion"/>
  </si>
  <si>
    <t>507</t>
    <phoneticPr fontId="0" type="noConversion"/>
  </si>
  <si>
    <t xml:space="preserve">  50901</t>
    <phoneticPr fontId="0" type="noConversion"/>
  </si>
  <si>
    <t xml:space="preserve">  社会福利和救助</t>
    <phoneticPr fontId="0" type="noConversion"/>
  </si>
  <si>
    <t xml:space="preserve">  其他对个人和家庭补助</t>
    <phoneticPr fontId="0" type="noConversion"/>
  </si>
  <si>
    <t>599</t>
    <phoneticPr fontId="0" type="noConversion"/>
  </si>
  <si>
    <t>岐山县人民政府办公室2018年部门综合预算一般公共预算项目支出明细表（政府预算经济分类）</t>
    <phoneticPr fontId="0" type="noConversion"/>
  </si>
  <si>
    <t>岐山县人民政府办公室（机关）</t>
    <phoneticPr fontId="0" type="noConversion"/>
  </si>
  <si>
    <t>合计</t>
    <phoneticPr fontId="0" type="noConversion"/>
  </si>
  <si>
    <t xml:space="preserve">    1、办公设备购置350000元，主要用于办公设备购置和办公费以及政府行文件、资料的印刷。</t>
    <phoneticPr fontId="0" type="noConversion"/>
  </si>
  <si>
    <t xml:space="preserve">    2、法制工作经费100000元，主要用于发布全县规范性文件的公布发行、清理和依法行政县创建工作。</t>
    <phoneticPr fontId="0" type="noConversion"/>
  </si>
  <si>
    <t xml:space="preserve">    3、应急工作经费100000元，主要用于全县应急示范点的创建和考核以及全县重大事项的安排实施。</t>
    <phoneticPr fontId="0" type="noConversion"/>
  </si>
  <si>
    <t xml:space="preserve">    4、政府督查经费100000元，主要用于全县工作的检查和监督。</t>
    <phoneticPr fontId="0" type="noConversion"/>
  </si>
  <si>
    <t xml:space="preserve">    5、政府会议费100000元，主要用于筹备、召开各类会议。</t>
    <phoneticPr fontId="0" type="noConversion"/>
  </si>
  <si>
    <t xml:space="preserve">    6、外出培训费100000元，主要用于各县外出学习、培训、进修、考察、调研等相关工作支出</t>
    <phoneticPr fontId="0" type="noConversion"/>
  </si>
  <si>
    <t xml:space="preserve">    8、宣传费100000元，主要用于省、市、县三级政府性文件、政策宣传支出及全县重点项目、招商引资等工作支出。</t>
    <phoneticPr fontId="0" type="noConversion"/>
  </si>
  <si>
    <t xml:space="preserve">    7、公共机构节能工作经费100000元，主要用于全县公共机构节能工作的安排实施及宣传、培训、考核等。</t>
    <phoneticPr fontId="0" type="noConversion"/>
  </si>
  <si>
    <t xml:space="preserve">    9、大院运行维护费500000元，主要用于政府机关大院设施的正常维修、维护以及机关灶、门卫等临时人员日常性开支。</t>
    <phoneticPr fontId="0" type="noConversion"/>
  </si>
  <si>
    <t xml:space="preserve">    11、业务运行费1000000元，主要用于机关中心差旅费、会议费、培训费、公车运行费等日常开支</t>
    <phoneticPr fontId="0" type="noConversion"/>
  </si>
  <si>
    <t xml:space="preserve">    10、金融工作经费100000元，主要用于政府金融工作协调会等方面工作开支。</t>
    <phoneticPr fontId="0" type="noConversion"/>
  </si>
  <si>
    <t xml:space="preserve">     1、负责县政府、县政府办公室日常文书处理和事务工作。</t>
    <phoneticPr fontId="0" type="noConversion"/>
  </si>
  <si>
    <t xml:space="preserve">     9、负责全国、省、市、县人大代表、政协委员有关县政府系统的建议与提案办理和督促检查工作。</t>
    <phoneticPr fontId="0" type="noConversion"/>
  </si>
  <si>
    <t xml:space="preserve">     12、负责机关后勤服务和机关大院国有资产管理、基础设施建设、绿化美化、安全保卫以及全县公务用车运行维护、管理等工作。</t>
    <phoneticPr fontId="0" type="noConversion"/>
  </si>
  <si>
    <t xml:space="preserve">    三、部门基层预算单位构成</t>
    <phoneticPr fontId="0" type="noConversion"/>
  </si>
  <si>
    <t xml:space="preserve">   （二）公共预算拨款支出明细情况</t>
    <phoneticPr fontId="0" type="noConversion"/>
  </si>
  <si>
    <t xml:space="preserve">  （五）部门“三公”经费等预算情况</t>
    <phoneticPr fontId="0" type="noConversion"/>
  </si>
</sst>
</file>

<file path=xl/styles.xml><?xml version="1.0" encoding="utf-8"?>
<styleSheet xmlns="http://schemas.openxmlformats.org/spreadsheetml/2006/main">
  <numFmts count="5">
    <numFmt numFmtId="176" formatCode=";;"/>
    <numFmt numFmtId="177" formatCode="#,##0_ "/>
    <numFmt numFmtId="178" formatCode="0_ "/>
    <numFmt numFmtId="179" formatCode="#,##0;[Red]#,##0"/>
    <numFmt numFmtId="180" formatCode="#,##0_);[Red]\(#,##0\)"/>
  </numFmts>
  <fonts count="27">
    <font>
      <sz val="9"/>
      <name val="宋体"/>
      <charset val="134"/>
    </font>
    <font>
      <sz val="18"/>
      <name val="黑体"/>
      <family val="3"/>
      <charset val="134"/>
    </font>
    <font>
      <sz val="16"/>
      <name val="宋体"/>
      <charset val="134"/>
    </font>
    <font>
      <sz val="16"/>
      <name val="仿宋_GB2312"/>
      <family val="3"/>
      <charset val="134"/>
    </font>
    <font>
      <sz val="22"/>
      <name val="黑体"/>
      <family val="3"/>
      <charset val="134"/>
    </font>
    <font>
      <sz val="10.5"/>
      <name val="Times New Roman"/>
      <family val="1"/>
    </font>
    <font>
      <b/>
      <sz val="16"/>
      <name val="仿宋_GB2312"/>
      <family val="3"/>
      <charset val="134"/>
    </font>
    <font>
      <sz val="11"/>
      <color indexed="20"/>
      <name val="宋体"/>
      <charset val="134"/>
    </font>
    <font>
      <sz val="11"/>
      <color indexed="17"/>
      <name val="宋体"/>
      <charset val="134"/>
    </font>
    <font>
      <sz val="14"/>
      <name val="仿宋"/>
      <family val="3"/>
      <charset val="134"/>
    </font>
    <font>
      <sz val="14"/>
      <name val="宋体"/>
      <charset val="134"/>
    </font>
    <font>
      <b/>
      <sz val="12"/>
      <name val="仿宋"/>
      <family val="3"/>
      <charset val="134"/>
    </font>
    <font>
      <sz val="12"/>
      <name val="宋体"/>
      <charset val="134"/>
    </font>
    <font>
      <sz val="12"/>
      <name val="仿宋"/>
      <family val="3"/>
      <charset val="134"/>
    </font>
    <font>
      <b/>
      <sz val="22"/>
      <name val="黑体"/>
      <family val="3"/>
      <charset val="134"/>
    </font>
    <font>
      <sz val="12"/>
      <name val="黑体"/>
      <family val="3"/>
      <charset val="134"/>
    </font>
    <font>
      <sz val="50"/>
      <name val="仿宋_GB2312"/>
      <family val="3"/>
      <charset val="134"/>
    </font>
    <font>
      <sz val="50"/>
      <color indexed="10"/>
      <name val="方正大黑简体"/>
      <family val="3"/>
      <charset val="134"/>
    </font>
    <font>
      <b/>
      <sz val="18"/>
      <name val="黑体"/>
      <family val="3"/>
      <charset val="134"/>
    </font>
    <font>
      <sz val="50"/>
      <name val="方正大黑简体"/>
      <family val="3"/>
      <charset val="134"/>
    </font>
    <font>
      <sz val="8"/>
      <name val="宋体"/>
      <charset val="134"/>
    </font>
    <font>
      <sz val="14"/>
      <name val="黑体"/>
      <family val="3"/>
      <charset val="134"/>
    </font>
    <font>
      <b/>
      <sz val="14"/>
      <name val="宋体"/>
      <charset val="134"/>
    </font>
    <font>
      <b/>
      <sz val="9"/>
      <name val="宋体"/>
      <charset val="134"/>
    </font>
    <font>
      <sz val="11"/>
      <name val="宋体"/>
      <charset val="134"/>
    </font>
    <font>
      <sz val="12"/>
      <name val="仿宋_GB2312"/>
      <family val="3"/>
      <charset val="134"/>
    </font>
    <font>
      <sz val="9"/>
      <name val="宋体"/>
      <charset val="134"/>
    </font>
  </fonts>
  <fills count="4">
    <fill>
      <patternFill patternType="none"/>
    </fill>
    <fill>
      <patternFill patternType="gray125"/>
    </fill>
    <fill>
      <patternFill patternType="solid">
        <fgColor indexed="45"/>
      </patternFill>
    </fill>
    <fill>
      <patternFill patternType="solid">
        <fgColor indexed="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cellStyleXfs>
  <cellXfs count="131">
    <xf numFmtId="0" fontId="0" fillId="0" borderId="0" xfId="0"/>
    <xf numFmtId="0" fontId="0" fillId="0" borderId="0" xfId="0" applyAlignment="1">
      <alignment horizontal="center"/>
    </xf>
    <xf numFmtId="0" fontId="2" fillId="0" borderId="0" xfId="0" applyFont="1"/>
    <xf numFmtId="0" fontId="2"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center" vertical="center"/>
    </xf>
    <xf numFmtId="0" fontId="2" fillId="0" borderId="0" xfId="0" applyFont="1" applyFill="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0" borderId="0" xfId="0" applyFont="1" applyAlignment="1">
      <alignment horizontal="justify" vertical="center" wrapText="1"/>
    </xf>
    <xf numFmtId="0" fontId="6" fillId="0" borderId="0" xfId="0" applyFont="1" applyAlignment="1">
      <alignment horizontal="justify" vertical="center" wrapText="1"/>
    </xf>
    <xf numFmtId="0" fontId="3" fillId="0" borderId="0" xfId="0" applyFont="1" applyAlignment="1">
      <alignment horizontal="left" vertical="center" wrapText="1"/>
    </xf>
    <xf numFmtId="0" fontId="0" fillId="0" borderId="0" xfId="0" applyFill="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10" fillId="0" borderId="1" xfId="0" applyFont="1" applyBorder="1" applyAlignment="1">
      <alignment horizontal="center" vertical="center"/>
    </xf>
    <xf numFmtId="0" fontId="9" fillId="0" borderId="0" xfId="0" applyFont="1" applyAlignment="1">
      <alignment horizontal="right"/>
    </xf>
    <xf numFmtId="49" fontId="13"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vertical="center"/>
    </xf>
    <xf numFmtId="0" fontId="11" fillId="0" borderId="1" xfId="0" applyFont="1" applyBorder="1" applyAlignment="1">
      <alignment horizontal="center" vertical="center" wrapText="1"/>
    </xf>
    <xf numFmtId="49" fontId="0" fillId="0" borderId="1" xfId="0" applyNumberFormat="1" applyFont="1" applyFill="1" applyBorder="1" applyAlignment="1" applyProtection="1">
      <alignment horizontal="center" vertical="center"/>
    </xf>
    <xf numFmtId="177" fontId="12"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vertical="center"/>
    </xf>
    <xf numFmtId="177" fontId="13" fillId="0" borderId="1" xfId="0" applyNumberFormat="1" applyFont="1" applyFill="1" applyBorder="1" applyAlignment="1" applyProtection="1">
      <alignment horizontal="right" vertical="center"/>
    </xf>
    <xf numFmtId="0" fontId="13" fillId="0" borderId="1" xfId="0" applyFont="1" applyFill="1" applyBorder="1" applyAlignment="1">
      <alignment horizontal="left" vertical="center"/>
    </xf>
    <xf numFmtId="177" fontId="13" fillId="0" borderId="1" xfId="0" applyNumberFormat="1" applyFont="1" applyFill="1" applyBorder="1" applyAlignment="1" applyProtection="1">
      <alignment horizontal="right" vertical="center" wrapText="1"/>
    </xf>
    <xf numFmtId="0" fontId="13" fillId="0" borderId="1" xfId="0" applyFont="1" applyFill="1" applyBorder="1" applyAlignment="1">
      <alignment vertical="center"/>
    </xf>
    <xf numFmtId="0" fontId="13" fillId="0" borderId="1" xfId="0" applyFont="1" applyFill="1" applyBorder="1"/>
    <xf numFmtId="177" fontId="13" fillId="0" borderId="1" xfId="0" applyNumberFormat="1" applyFont="1" applyFill="1" applyBorder="1" applyAlignment="1">
      <alignment horizontal="right" vertical="center"/>
    </xf>
    <xf numFmtId="0" fontId="13" fillId="0" borderId="1" xfId="0" applyFont="1" applyBorder="1"/>
    <xf numFmtId="0" fontId="11" fillId="0" borderId="1" xfId="0" applyFont="1" applyFill="1" applyBorder="1" applyAlignment="1">
      <alignment horizontal="center" vertical="center"/>
    </xf>
    <xf numFmtId="177" fontId="13" fillId="0" borderId="1" xfId="0" applyNumberFormat="1" applyFont="1" applyFill="1" applyBorder="1" applyAlignment="1">
      <alignment horizontal="right" vertical="center" wrapText="1"/>
    </xf>
    <xf numFmtId="0" fontId="11" fillId="0" borderId="1" xfId="0" applyNumberFormat="1" applyFont="1" applyFill="1" applyBorder="1" applyAlignment="1" applyProtection="1">
      <alignment horizontal="center" vertical="center"/>
    </xf>
    <xf numFmtId="0" fontId="13" fillId="0" borderId="1" xfId="0" applyFont="1" applyBorder="1" applyAlignment="1">
      <alignment horizontal="left" vertical="center"/>
    </xf>
    <xf numFmtId="178" fontId="13" fillId="0" borderId="1" xfId="0" applyNumberFormat="1" applyFont="1" applyFill="1" applyBorder="1" applyAlignment="1" applyProtection="1">
      <alignment horizontal="right" vertical="center" wrapText="1"/>
    </xf>
    <xf numFmtId="178" fontId="13" fillId="0" borderId="1" xfId="0" applyNumberFormat="1" applyFont="1" applyBorder="1" applyAlignment="1">
      <alignment horizontal="right"/>
    </xf>
    <xf numFmtId="177" fontId="10" fillId="0" borderId="1" xfId="0" applyNumberFormat="1" applyFont="1" applyFill="1" applyBorder="1" applyAlignment="1" applyProtection="1">
      <alignment horizontal="center" vertical="center"/>
    </xf>
    <xf numFmtId="0" fontId="14" fillId="0" borderId="0" xfId="0" applyFont="1" applyFill="1" applyAlignment="1">
      <alignment horizontal="center" vertical="center"/>
    </xf>
    <xf numFmtId="57" fontId="1" fillId="0" borderId="0" xfId="0" applyNumberFormat="1" applyFont="1" applyAlignment="1"/>
    <xf numFmtId="0" fontId="15" fillId="0" borderId="0" xfId="0" applyFont="1" applyAlignment="1">
      <alignment horizontal="justify"/>
    </xf>
    <xf numFmtId="0" fontId="5" fillId="0" borderId="0" xfId="0" applyFont="1" applyAlignment="1">
      <alignment horizontal="justify"/>
    </xf>
    <xf numFmtId="0" fontId="16" fillId="0" borderId="0" xfId="0" applyFont="1" applyAlignment="1">
      <alignment horizontal="justify"/>
    </xf>
    <xf numFmtId="0" fontId="18" fillId="0" borderId="0" xfId="0" applyFont="1" applyAlignment="1">
      <alignment horizontal="center"/>
    </xf>
    <xf numFmtId="0" fontId="17" fillId="0" borderId="0" xfId="0" applyFont="1" applyAlignment="1"/>
    <xf numFmtId="0" fontId="1" fillId="0" borderId="0" xfId="0" applyFont="1" applyAlignment="1"/>
    <xf numFmtId="0" fontId="13" fillId="0" borderId="0" xfId="0" applyFont="1"/>
    <xf numFmtId="0" fontId="13" fillId="0" borderId="1" xfId="0" applyNumberFormat="1" applyFont="1" applyFill="1" applyBorder="1" applyAlignment="1" applyProtection="1">
      <alignment horizontal="center" vertical="center" wrapText="1"/>
    </xf>
    <xf numFmtId="0" fontId="13" fillId="0" borderId="0" xfId="0" applyFont="1" applyAlignment="1">
      <alignment horizontal="left"/>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49" fontId="13" fillId="0" borderId="1" xfId="0" applyNumberFormat="1" applyFont="1" applyFill="1" applyBorder="1" applyAlignment="1" applyProtection="1">
      <alignment horizontal="left" vertical="center"/>
    </xf>
    <xf numFmtId="177" fontId="13"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wrapText="1"/>
    </xf>
    <xf numFmtId="0" fontId="15" fillId="0" borderId="0" xfId="0" applyFont="1" applyAlignment="1">
      <alignment horizontal="center"/>
    </xf>
    <xf numFmtId="0" fontId="20" fillId="0" borderId="0" xfId="0" applyFont="1"/>
    <xf numFmtId="49" fontId="11" fillId="0" borderId="1"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center" vertical="center"/>
    </xf>
    <xf numFmtId="0" fontId="2" fillId="0" borderId="0" xfId="0" applyFont="1" applyFill="1" applyAlignment="1">
      <alignment horizontal="center"/>
    </xf>
    <xf numFmtId="0" fontId="22" fillId="0" borderId="1" xfId="0" applyNumberFormat="1" applyFont="1" applyFill="1" applyBorder="1" applyAlignment="1" applyProtection="1">
      <alignment horizontal="center" vertical="center"/>
    </xf>
    <xf numFmtId="0" fontId="22" fillId="0" borderId="1" xfId="0" applyFont="1" applyFill="1" applyBorder="1" applyAlignment="1">
      <alignment horizontal="center" vertical="center"/>
    </xf>
    <xf numFmtId="0" fontId="22"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xf>
    <xf numFmtId="177" fontId="9" fillId="0" borderId="1" xfId="0" applyNumberFormat="1" applyFont="1" applyFill="1" applyBorder="1" applyAlignment="1" applyProtection="1">
      <alignment horizontal="right" vertical="center" wrapText="1"/>
    </xf>
    <xf numFmtId="0" fontId="9" fillId="0" borderId="1" xfId="0" applyFont="1" applyFill="1" applyBorder="1" applyAlignment="1">
      <alignment horizontal="left" vertical="center"/>
    </xf>
    <xf numFmtId="0" fontId="9" fillId="0" borderId="1" xfId="0" applyFont="1" applyBorder="1" applyAlignment="1">
      <alignment horizontal="left" vertical="center"/>
    </xf>
    <xf numFmtId="0" fontId="9" fillId="0" borderId="1" xfId="0" applyFont="1" applyBorder="1"/>
    <xf numFmtId="0" fontId="9" fillId="0" borderId="1" xfId="0" applyFont="1" applyFill="1" applyBorder="1" applyAlignment="1">
      <alignment vertical="center"/>
    </xf>
    <xf numFmtId="0" fontId="9" fillId="0" borderId="1" xfId="0" applyFont="1" applyBorder="1" applyAlignment="1">
      <alignment horizontal="left" vertical="center" wrapText="1"/>
    </xf>
    <xf numFmtId="0" fontId="9" fillId="0" borderId="1" xfId="0" applyFont="1" applyFill="1" applyBorder="1"/>
    <xf numFmtId="177" fontId="10" fillId="0" borderId="1" xfId="0" applyNumberFormat="1" applyFont="1" applyBorder="1" applyAlignment="1">
      <alignment horizontal="right" vertical="center" wrapText="1"/>
    </xf>
    <xf numFmtId="177" fontId="10" fillId="0" borderId="1" xfId="0" applyNumberFormat="1" applyFont="1" applyFill="1" applyBorder="1" applyAlignment="1">
      <alignment horizontal="right" vertical="center" wrapText="1"/>
    </xf>
    <xf numFmtId="0" fontId="10" fillId="0" borderId="0" xfId="0" applyFont="1"/>
    <xf numFmtId="0" fontId="10" fillId="0" borderId="1" xfId="0" applyFont="1" applyBorder="1"/>
    <xf numFmtId="178" fontId="11" fillId="0" borderId="1" xfId="0" applyNumberFormat="1" applyFont="1" applyBorder="1" applyAlignment="1">
      <alignment horizontal="right"/>
    </xf>
    <xf numFmtId="0" fontId="23" fillId="0" borderId="0" xfId="0" applyFont="1"/>
    <xf numFmtId="179" fontId="9" fillId="0" borderId="1" xfId="0" applyNumberFormat="1" applyFont="1" applyFill="1" applyBorder="1" applyAlignment="1" applyProtection="1">
      <alignment horizontal="right" vertical="center" wrapText="1"/>
    </xf>
    <xf numFmtId="179" fontId="9" fillId="0" borderId="1" xfId="0" applyNumberFormat="1" applyFont="1" applyFill="1" applyBorder="1" applyAlignment="1" applyProtection="1">
      <alignment horizontal="right" vertical="center"/>
    </xf>
    <xf numFmtId="179" fontId="9" fillId="0" borderId="1" xfId="0" applyNumberFormat="1" applyFont="1" applyFill="1" applyBorder="1" applyAlignment="1">
      <alignment horizontal="right" vertical="center"/>
    </xf>
    <xf numFmtId="179" fontId="10" fillId="0" borderId="1" xfId="0" applyNumberFormat="1" applyFont="1" applyFill="1" applyBorder="1" applyAlignment="1">
      <alignment horizontal="right" vertical="center"/>
    </xf>
    <xf numFmtId="177" fontId="24" fillId="0" borderId="1" xfId="0" applyNumberFormat="1" applyFont="1" applyBorder="1" applyAlignment="1">
      <alignment horizontal="center" vertical="center"/>
    </xf>
    <xf numFmtId="49" fontId="12" fillId="0" borderId="1" xfId="0" applyNumberFormat="1" applyFont="1" applyFill="1" applyBorder="1" applyAlignment="1" applyProtection="1">
      <alignment horizontal="left" vertical="center"/>
    </xf>
    <xf numFmtId="177" fontId="12" fillId="0" borderId="1" xfId="0" applyNumberFormat="1" applyFont="1" applyFill="1" applyBorder="1" applyAlignment="1" applyProtection="1">
      <alignment horizontal="center" vertical="center"/>
    </xf>
    <xf numFmtId="180" fontId="12" fillId="0" borderId="1" xfId="0" applyNumberFormat="1" applyFont="1" applyFill="1" applyBorder="1" applyAlignment="1" applyProtection="1">
      <alignment horizontal="center" vertical="center" wrapText="1"/>
    </xf>
    <xf numFmtId="0" fontId="25" fillId="0" borderId="0" xfId="0" applyFont="1" applyAlignment="1">
      <alignment horizontal="left" vertical="center" wrapText="1"/>
    </xf>
    <xf numFmtId="176" fontId="13" fillId="0" borderId="1" xfId="0" applyNumberFormat="1" applyFont="1" applyFill="1" applyBorder="1" applyAlignment="1" applyProtection="1">
      <alignment vertical="center"/>
    </xf>
    <xf numFmtId="179" fontId="12" fillId="0" borderId="1" xfId="0" applyNumberFormat="1" applyFont="1" applyFill="1" applyBorder="1" applyAlignment="1" applyProtection="1">
      <alignment horizontal="center" vertical="center" wrapText="1"/>
    </xf>
    <xf numFmtId="180" fontId="13" fillId="0" borderId="1" xfId="0" applyNumberFormat="1" applyFont="1" applyFill="1" applyBorder="1" applyAlignment="1" applyProtection="1">
      <alignment horizontal="center" vertical="center" wrapText="1"/>
    </xf>
    <xf numFmtId="176" fontId="13" fillId="0" borderId="1"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180" fontId="13" fillId="0" borderId="5" xfId="0" applyNumberFormat="1" applyFont="1" applyFill="1" applyBorder="1" applyAlignment="1" applyProtection="1">
      <alignment horizontal="center" vertical="center" wrapText="1"/>
    </xf>
    <xf numFmtId="177" fontId="13" fillId="0" borderId="1" xfId="0" applyNumberFormat="1" applyFont="1" applyBorder="1" applyAlignment="1">
      <alignment horizontal="center" vertical="center"/>
    </xf>
    <xf numFmtId="177" fontId="13" fillId="0" borderId="1" xfId="0" applyNumberFormat="1" applyFont="1" applyFill="1" applyBorder="1" applyAlignment="1" applyProtection="1">
      <alignment horizontal="center" vertical="center" wrapText="1"/>
    </xf>
    <xf numFmtId="0" fontId="26" fillId="0" borderId="0" xfId="0" applyFont="1"/>
    <xf numFmtId="49" fontId="12" fillId="0" borderId="1" xfId="0" applyNumberFormat="1" applyFont="1" applyFill="1" applyBorder="1" applyAlignment="1" applyProtection="1">
      <alignment horizontal="center" vertical="center"/>
    </xf>
    <xf numFmtId="0" fontId="3" fillId="0" borderId="0" xfId="0" applyNumberFormat="1" applyFont="1" applyAlignment="1">
      <alignment wrapText="1"/>
    </xf>
    <xf numFmtId="0" fontId="19" fillId="0" borderId="0" xfId="0" applyFont="1" applyAlignment="1">
      <alignment horizontal="center"/>
    </xf>
    <xf numFmtId="0" fontId="21" fillId="0" borderId="0" xfId="0" applyFont="1" applyAlignment="1"/>
    <xf numFmtId="57" fontId="1" fillId="0" borderId="0" xfId="0" applyNumberFormat="1" applyFont="1" applyAlignment="1">
      <alignment horizontal="center"/>
    </xf>
    <xf numFmtId="57" fontId="21" fillId="0" borderId="0" xfId="0" applyNumberFormat="1" applyFont="1" applyAlignment="1">
      <alignment horizontal="center"/>
    </xf>
    <xf numFmtId="0" fontId="21" fillId="0" borderId="0" xfId="0" applyFont="1" applyAlignment="1">
      <alignment horizontal="center"/>
    </xf>
    <xf numFmtId="0" fontId="25" fillId="0" borderId="0" xfId="0" applyFont="1" applyAlignment="1">
      <alignment horizontal="center" vertical="center" wrapText="1"/>
    </xf>
    <xf numFmtId="0" fontId="14" fillId="0" borderId="0" xfId="0" applyFont="1" applyFill="1" applyAlignment="1">
      <alignment horizontal="center" vertical="center"/>
    </xf>
    <xf numFmtId="0" fontId="2" fillId="0" borderId="6" xfId="0" applyNumberFormat="1" applyFont="1" applyFill="1" applyBorder="1" applyAlignment="1" applyProtection="1">
      <alignment horizontal="left" vertical="center"/>
    </xf>
    <xf numFmtId="0" fontId="22" fillId="0" borderId="1" xfId="0" applyNumberFormat="1" applyFont="1" applyFill="1" applyBorder="1" applyAlignment="1" applyProtection="1">
      <alignment horizontal="center" vertical="center"/>
    </xf>
    <xf numFmtId="0" fontId="22" fillId="0" borderId="4" xfId="0" applyNumberFormat="1" applyFont="1" applyFill="1" applyBorder="1" applyAlignment="1" applyProtection="1">
      <alignment horizontal="center" vertical="center"/>
    </xf>
    <xf numFmtId="0" fontId="22" fillId="0" borderId="7" xfId="0" applyNumberFormat="1" applyFont="1" applyFill="1" applyBorder="1" applyAlignment="1" applyProtection="1">
      <alignment horizontal="center" vertical="center"/>
    </xf>
    <xf numFmtId="0" fontId="22" fillId="0" borderId="5"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9" fillId="0" borderId="6" xfId="0" applyFont="1" applyBorder="1" applyAlignment="1">
      <alignment horizontal="center"/>
    </xf>
    <xf numFmtId="0" fontId="9" fillId="0" borderId="0" xfId="0" applyFont="1" applyBorder="1" applyAlignment="1">
      <alignment horizontal="center"/>
    </xf>
    <xf numFmtId="0" fontId="14" fillId="0" borderId="0" xfId="0" applyFont="1" applyFill="1" applyAlignment="1">
      <alignment horizontal="center" vertical="center" wrapText="1"/>
    </xf>
    <xf numFmtId="49" fontId="13" fillId="0" borderId="4" xfId="0" applyNumberFormat="1" applyFont="1" applyFill="1" applyBorder="1" applyAlignment="1" applyProtection="1">
      <alignment horizontal="center" vertical="center" wrapText="1"/>
    </xf>
    <xf numFmtId="49" fontId="13" fillId="0" borderId="5" xfId="0"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6"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cellXfs>
  <cellStyles count="9">
    <cellStyle name="差_Sheet1" xfId="1"/>
    <cellStyle name="差_Sheet2" xfId="2"/>
    <cellStyle name="差_Sheet3" xfId="3"/>
    <cellStyle name="差_Sheet4" xfId="4"/>
    <cellStyle name="常规" xfId="0" builtinId="0"/>
    <cellStyle name="好_Sheet1" xfId="5"/>
    <cellStyle name="好_Sheet2" xfId="6"/>
    <cellStyle name="好_Sheet3" xfId="7"/>
    <cellStyle name="好_Sheet4"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O22"/>
  <sheetViews>
    <sheetView workbookViewId="0">
      <selection activeCell="K27" sqref="K27"/>
    </sheetView>
  </sheetViews>
  <sheetFormatPr defaultRowHeight="11.25"/>
  <cols>
    <col min="1" max="1" width="24.83203125" customWidth="1"/>
  </cols>
  <sheetData>
    <row r="1" spans="1:15" ht="14.25">
      <c r="A1" s="41"/>
    </row>
    <row r="2" spans="1:15" ht="63.75">
      <c r="A2" s="43"/>
    </row>
    <row r="3" spans="1:15" ht="30.75" customHeight="1">
      <c r="A3" s="43"/>
    </row>
    <row r="4" spans="1:15" s="45" customFormat="1" ht="63.75">
      <c r="A4" s="100" t="s">
        <v>90</v>
      </c>
      <c r="B4" s="100"/>
      <c r="C4" s="100"/>
      <c r="D4" s="100"/>
      <c r="E4" s="100"/>
      <c r="F4" s="100"/>
      <c r="G4" s="100"/>
      <c r="H4" s="100"/>
      <c r="I4" s="100"/>
      <c r="J4" s="100"/>
      <c r="K4" s="100"/>
      <c r="L4" s="100"/>
      <c r="M4" s="100"/>
      <c r="N4" s="100"/>
      <c r="O4" s="100"/>
    </row>
    <row r="5" spans="1:15" ht="13.5">
      <c r="A5" s="42"/>
    </row>
    <row r="6" spans="1:15" ht="13.5">
      <c r="A6" s="42"/>
    </row>
    <row r="7" spans="1:15" ht="13.5">
      <c r="A7" s="42"/>
    </row>
    <row r="8" spans="1:15" ht="13.5">
      <c r="A8" s="42"/>
    </row>
    <row r="9" spans="1:15" ht="13.5">
      <c r="A9" s="42"/>
    </row>
    <row r="10" spans="1:15" ht="13.5">
      <c r="A10" s="42"/>
    </row>
    <row r="11" spans="1:15" ht="1.5" customHeight="1">
      <c r="A11" s="42"/>
    </row>
    <row r="12" spans="1:15" ht="13.5" hidden="1">
      <c r="A12" s="42"/>
    </row>
    <row r="13" spans="1:15" ht="13.5" hidden="1">
      <c r="A13" s="42"/>
    </row>
    <row r="14" spans="1:15" s="46" customFormat="1" ht="22.5">
      <c r="A14" s="101" t="s">
        <v>270</v>
      </c>
      <c r="B14" s="101"/>
      <c r="C14" s="101"/>
      <c r="D14" s="101"/>
      <c r="E14" s="101"/>
      <c r="F14" s="101"/>
      <c r="G14" s="101"/>
      <c r="H14" s="101"/>
      <c r="I14" s="101"/>
      <c r="J14" s="101"/>
      <c r="K14" s="101"/>
      <c r="L14" s="101"/>
      <c r="M14" s="101"/>
      <c r="N14" s="101"/>
      <c r="O14" s="101"/>
    </row>
    <row r="15" spans="1:15" s="40" customFormat="1" ht="22.5">
      <c r="A15" s="102"/>
      <c r="B15" s="102"/>
      <c r="C15" s="102"/>
      <c r="D15" s="102"/>
      <c r="E15" s="102"/>
      <c r="F15" s="102"/>
      <c r="G15" s="102"/>
      <c r="H15" s="102"/>
      <c r="I15" s="102"/>
      <c r="J15" s="102"/>
      <c r="K15" s="102"/>
      <c r="L15" s="102"/>
      <c r="M15" s="102"/>
      <c r="N15" s="102"/>
      <c r="O15" s="102"/>
    </row>
    <row r="16" spans="1:15" ht="22.5">
      <c r="A16" s="44"/>
    </row>
    <row r="19" spans="1:15" ht="18.75">
      <c r="A19" s="103">
        <v>43101</v>
      </c>
      <c r="B19" s="104"/>
      <c r="C19" s="104"/>
      <c r="D19" s="104"/>
      <c r="E19" s="104"/>
      <c r="F19" s="104"/>
      <c r="G19" s="104"/>
      <c r="H19" s="104"/>
      <c r="I19" s="104"/>
      <c r="J19" s="104"/>
      <c r="K19" s="104"/>
      <c r="L19" s="104"/>
      <c r="M19" s="104"/>
      <c r="N19" s="104"/>
      <c r="O19" s="104"/>
    </row>
    <row r="20" spans="1:15" ht="14.25">
      <c r="A20" s="58"/>
      <c r="B20" s="58"/>
      <c r="C20" s="58"/>
      <c r="D20" s="58"/>
      <c r="E20" s="58"/>
      <c r="F20" s="58"/>
      <c r="G20" s="58"/>
      <c r="H20" s="58"/>
      <c r="I20" s="58"/>
      <c r="J20" s="58"/>
      <c r="K20" s="58"/>
      <c r="L20" s="58"/>
      <c r="M20" s="58"/>
      <c r="N20" s="58"/>
      <c r="O20" s="58"/>
    </row>
    <row r="21" spans="1:15">
      <c r="G21" s="59"/>
    </row>
    <row r="22" spans="1:15">
      <c r="G22" s="59"/>
    </row>
  </sheetData>
  <mergeCells count="4">
    <mergeCell ref="A4:O4"/>
    <mergeCell ref="A14:O14"/>
    <mergeCell ref="A15:O15"/>
    <mergeCell ref="A19:O19"/>
  </mergeCells>
  <phoneticPr fontId="0" type="noConversion"/>
  <pageMargins left="0.75" right="0.75" top="0.41" bottom="1" header="0.5" footer="0.5"/>
  <pageSetup paperSize="9" orientation="landscape" verticalDpi="0" r:id="rId1"/>
  <headerFooter alignWithMargins="0"/>
</worksheet>
</file>

<file path=xl/worksheets/sheet2.xml><?xml version="1.0" encoding="utf-8"?>
<worksheet xmlns="http://schemas.openxmlformats.org/spreadsheetml/2006/main" xmlns:r="http://schemas.openxmlformats.org/officeDocument/2006/relationships">
  <dimension ref="A1:P59"/>
  <sheetViews>
    <sheetView workbookViewId="0">
      <selection activeCell="D35" sqref="D35"/>
    </sheetView>
  </sheetViews>
  <sheetFormatPr defaultColWidth="9.33203125" defaultRowHeight="11.25"/>
  <cols>
    <col min="1" max="1" width="155.1640625" style="6" customWidth="1"/>
    <col min="6" max="6" width="11" bestFit="1" customWidth="1"/>
  </cols>
  <sheetData>
    <row r="1" spans="1:1" ht="27">
      <c r="A1" s="7" t="s">
        <v>271</v>
      </c>
    </row>
    <row r="2" spans="1:1" ht="13.5">
      <c r="A2" s="8"/>
    </row>
    <row r="3" spans="1:1" ht="20.25">
      <c r="A3" s="9" t="s">
        <v>48</v>
      </c>
    </row>
    <row r="4" spans="1:1" s="2" customFormat="1" ht="20.25">
      <c r="A4" s="10" t="s">
        <v>371</v>
      </c>
    </row>
    <row r="5" spans="1:1" s="2" customFormat="1" ht="20.25">
      <c r="A5" s="10" t="s">
        <v>282</v>
      </c>
    </row>
    <row r="6" spans="1:1" s="2" customFormat="1" ht="20.25">
      <c r="A6" s="10" t="s">
        <v>283</v>
      </c>
    </row>
    <row r="7" spans="1:1" s="2" customFormat="1" ht="20.25">
      <c r="A7" s="10" t="s">
        <v>284</v>
      </c>
    </row>
    <row r="8" spans="1:1" s="2" customFormat="1" ht="20.25">
      <c r="A8" s="10" t="s">
        <v>285</v>
      </c>
    </row>
    <row r="9" spans="1:1" s="2" customFormat="1" ht="20.25">
      <c r="A9" s="10" t="s">
        <v>286</v>
      </c>
    </row>
    <row r="10" spans="1:1" s="2" customFormat="1" ht="20.25">
      <c r="A10" s="10" t="s">
        <v>287</v>
      </c>
    </row>
    <row r="11" spans="1:1" s="2" customFormat="1" ht="40.5">
      <c r="A11" s="10" t="s">
        <v>288</v>
      </c>
    </row>
    <row r="12" spans="1:1" s="2" customFormat="1" ht="40.5">
      <c r="A12" s="10" t="s">
        <v>372</v>
      </c>
    </row>
    <row r="13" spans="1:1" s="2" customFormat="1" ht="40.5">
      <c r="A13" s="10" t="s">
        <v>289</v>
      </c>
    </row>
    <row r="14" spans="1:1" s="2" customFormat="1" ht="40.5">
      <c r="A14" s="10" t="s">
        <v>290</v>
      </c>
    </row>
    <row r="15" spans="1:1" s="2" customFormat="1" ht="40.5">
      <c r="A15" s="10" t="s">
        <v>373</v>
      </c>
    </row>
    <row r="16" spans="1:1" ht="20.25">
      <c r="A16" s="9" t="s">
        <v>172</v>
      </c>
    </row>
    <row r="17" spans="1:16" ht="222.75">
      <c r="A17" s="99" t="s">
        <v>291</v>
      </c>
    </row>
    <row r="18" spans="1:16" ht="20.25">
      <c r="A18" s="9" t="s">
        <v>374</v>
      </c>
    </row>
    <row r="19" spans="1:16" ht="36" customHeight="1">
      <c r="A19" s="88" t="s">
        <v>328</v>
      </c>
      <c r="L19" s="105"/>
      <c r="M19" s="105"/>
      <c r="N19" s="105"/>
      <c r="O19" s="105"/>
      <c r="P19" s="105"/>
    </row>
    <row r="20" spans="1:16" ht="20.25">
      <c r="A20" s="9" t="s">
        <v>173</v>
      </c>
    </row>
    <row r="21" spans="1:16" ht="14.25">
      <c r="A21" s="88" t="s">
        <v>292</v>
      </c>
    </row>
    <row r="22" spans="1:16" ht="20.25">
      <c r="A22" s="9" t="s">
        <v>174</v>
      </c>
    </row>
    <row r="23" spans="1:16" ht="40.5">
      <c r="A23" s="10" t="s">
        <v>293</v>
      </c>
    </row>
    <row r="24" spans="1:16" ht="20.25">
      <c r="A24" s="9" t="s">
        <v>175</v>
      </c>
    </row>
    <row r="25" spans="1:16" ht="40.5">
      <c r="A25" s="10" t="s">
        <v>327</v>
      </c>
    </row>
    <row r="26" spans="1:16" ht="20.25">
      <c r="A26" s="9" t="s">
        <v>176</v>
      </c>
    </row>
    <row r="27" spans="1:16" ht="20.25">
      <c r="A27" s="9" t="s">
        <v>177</v>
      </c>
    </row>
    <row r="28" spans="1:16" ht="81">
      <c r="A28" s="10" t="s">
        <v>329</v>
      </c>
    </row>
    <row r="29" spans="1:16" ht="60.75">
      <c r="A29" s="10" t="s">
        <v>330</v>
      </c>
    </row>
    <row r="30" spans="1:16" ht="20.25">
      <c r="A30" s="9" t="s">
        <v>375</v>
      </c>
    </row>
    <row r="31" spans="1:16" ht="101.25">
      <c r="A31" s="10" t="s">
        <v>331</v>
      </c>
    </row>
    <row r="32" spans="1:16" ht="20.25">
      <c r="A32" s="9" t="s">
        <v>178</v>
      </c>
    </row>
    <row r="33" spans="1:1" ht="20.25">
      <c r="A33" s="10" t="s">
        <v>189</v>
      </c>
    </row>
    <row r="34" spans="1:1" ht="20.25">
      <c r="A34" s="9" t="s">
        <v>5</v>
      </c>
    </row>
    <row r="35" spans="1:1" ht="20.25">
      <c r="A35" s="10" t="s">
        <v>190</v>
      </c>
    </row>
    <row r="36" spans="1:1" ht="20.25">
      <c r="A36" s="9" t="s">
        <v>376</v>
      </c>
    </row>
    <row r="37" spans="1:1" ht="81">
      <c r="A37" s="10" t="s">
        <v>332</v>
      </c>
    </row>
    <row r="38" spans="1:1" ht="20.25">
      <c r="A38" s="10" t="s">
        <v>333</v>
      </c>
    </row>
    <row r="39" spans="1:1" ht="20.25">
      <c r="A39" s="10" t="s">
        <v>334</v>
      </c>
    </row>
    <row r="40" spans="1:1" ht="20.25">
      <c r="A40" s="9" t="s">
        <v>179</v>
      </c>
    </row>
    <row r="41" spans="1:1" ht="20.25">
      <c r="A41" s="10" t="s">
        <v>335</v>
      </c>
    </row>
    <row r="42" spans="1:1" ht="20.25">
      <c r="A42" s="9" t="s">
        <v>180</v>
      </c>
    </row>
    <row r="43" spans="1:1" ht="40.5">
      <c r="A43" s="10" t="s">
        <v>0</v>
      </c>
    </row>
    <row r="44" spans="1:1" ht="20.25">
      <c r="A44" s="9" t="s">
        <v>1</v>
      </c>
    </row>
    <row r="45" spans="1:1" ht="20.25">
      <c r="A45" s="10" t="s">
        <v>336</v>
      </c>
    </row>
    <row r="46" spans="1:1" ht="40.5">
      <c r="A46" s="10" t="s">
        <v>360</v>
      </c>
    </row>
    <row r="47" spans="1:1" ht="40.5">
      <c r="A47" s="10" t="s">
        <v>361</v>
      </c>
    </row>
    <row r="48" spans="1:1" ht="40.5">
      <c r="A48" s="10" t="s">
        <v>362</v>
      </c>
    </row>
    <row r="49" spans="1:1" ht="20.25">
      <c r="A49" s="10" t="s">
        <v>363</v>
      </c>
    </row>
    <row r="50" spans="1:1" ht="20.25">
      <c r="A50" s="10" t="s">
        <v>364</v>
      </c>
    </row>
    <row r="51" spans="1:1" ht="40.5">
      <c r="A51" s="10" t="s">
        <v>365</v>
      </c>
    </row>
    <row r="52" spans="1:1" ht="40.5">
      <c r="A52" s="10" t="s">
        <v>367</v>
      </c>
    </row>
    <row r="53" spans="1:1" ht="40.5">
      <c r="A53" s="10" t="s">
        <v>366</v>
      </c>
    </row>
    <row r="54" spans="1:1" ht="40.5">
      <c r="A54" s="10" t="s">
        <v>368</v>
      </c>
    </row>
    <row r="55" spans="1:1" ht="20.25">
      <c r="A55" s="10" t="s">
        <v>370</v>
      </c>
    </row>
    <row r="56" spans="1:1" ht="40.5">
      <c r="A56" s="10" t="s">
        <v>369</v>
      </c>
    </row>
    <row r="57" spans="1:1" ht="20.25">
      <c r="A57" s="9" t="s">
        <v>2</v>
      </c>
    </row>
    <row r="58" spans="1:1" ht="101.25">
      <c r="A58" s="10" t="s">
        <v>3</v>
      </c>
    </row>
    <row r="59" spans="1:1" ht="81">
      <c r="A59" s="10" t="s">
        <v>4</v>
      </c>
    </row>
  </sheetData>
  <mergeCells count="1">
    <mergeCell ref="L19:P19"/>
  </mergeCells>
  <phoneticPr fontId="0" type="noConversion"/>
  <pageMargins left="0.75" right="0.75" top="1" bottom="0.56000000000000005" header="0.5" footer="0.5"/>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dimension ref="A1:H26"/>
  <sheetViews>
    <sheetView showGridLines="0" showZeros="0" workbookViewId="0">
      <selection activeCell="A18" sqref="A18"/>
    </sheetView>
  </sheetViews>
  <sheetFormatPr defaultColWidth="9.1640625" defaultRowHeight="12.75" customHeight="1"/>
  <cols>
    <col min="1" max="1" width="60.83203125" customWidth="1"/>
    <col min="2" max="2" width="23.83203125" style="1" customWidth="1"/>
    <col min="3" max="3" width="43.6640625" customWidth="1"/>
    <col min="4" max="4" width="22.83203125" style="1" customWidth="1"/>
    <col min="5" max="5" width="46.5" style="1" customWidth="1"/>
    <col min="6" max="6" width="19" style="1" customWidth="1"/>
    <col min="7" max="7" width="43.1640625" customWidth="1"/>
    <col min="8" max="8" width="23.83203125" style="1" customWidth="1"/>
  </cols>
  <sheetData>
    <row r="1" spans="1:8" ht="22.5" customHeight="1">
      <c r="A1" s="106" t="s">
        <v>317</v>
      </c>
      <c r="B1" s="106"/>
      <c r="C1" s="106"/>
      <c r="D1" s="106"/>
      <c r="E1" s="106"/>
      <c r="F1" s="106"/>
      <c r="G1" s="106"/>
      <c r="H1" s="106"/>
    </row>
    <row r="2" spans="1:8" s="2" customFormat="1" ht="26.25" customHeight="1">
      <c r="A2" s="107"/>
      <c r="B2" s="107"/>
      <c r="C2" s="3"/>
      <c r="D2" s="4"/>
      <c r="E2" s="4"/>
      <c r="F2" s="4"/>
      <c r="G2" s="5"/>
      <c r="H2" s="62" t="s">
        <v>6</v>
      </c>
    </row>
    <row r="3" spans="1:8" s="76" customFormat="1" ht="30" customHeight="1">
      <c r="A3" s="108" t="s">
        <v>7</v>
      </c>
      <c r="B3" s="108"/>
      <c r="C3" s="109" t="s">
        <v>8</v>
      </c>
      <c r="D3" s="110"/>
      <c r="E3" s="110"/>
      <c r="F3" s="110"/>
      <c r="G3" s="110"/>
      <c r="H3" s="111"/>
    </row>
    <row r="4" spans="1:8" s="76" customFormat="1" ht="35.25" customHeight="1">
      <c r="A4" s="63" t="s">
        <v>337</v>
      </c>
      <c r="B4" s="63" t="s">
        <v>9</v>
      </c>
      <c r="C4" s="63" t="s">
        <v>10</v>
      </c>
      <c r="D4" s="64" t="s">
        <v>9</v>
      </c>
      <c r="E4" s="65" t="s">
        <v>195</v>
      </c>
      <c r="F4" s="63" t="s">
        <v>9</v>
      </c>
      <c r="G4" s="65" t="s">
        <v>196</v>
      </c>
      <c r="H4" s="63" t="s">
        <v>9</v>
      </c>
    </row>
    <row r="5" spans="1:8" s="76" customFormat="1" ht="30" customHeight="1">
      <c r="A5" s="66" t="s">
        <v>197</v>
      </c>
      <c r="B5" s="80">
        <f>D26</f>
        <v>7134018</v>
      </c>
      <c r="C5" s="66" t="s">
        <v>197</v>
      </c>
      <c r="D5" s="67">
        <f>F26</f>
        <v>7134018</v>
      </c>
      <c r="E5" s="66" t="s">
        <v>198</v>
      </c>
      <c r="F5" s="67">
        <f ca="1">政府基本经济!C5</f>
        <v>7134018</v>
      </c>
      <c r="G5" s="66" t="s">
        <v>197</v>
      </c>
      <c r="H5" s="67">
        <f ca="1">部门基本经济!C6</f>
        <v>7134018</v>
      </c>
    </row>
    <row r="6" spans="1:8" s="76" customFormat="1" ht="30" customHeight="1">
      <c r="A6" s="66" t="s">
        <v>199</v>
      </c>
      <c r="B6" s="81">
        <v>7134018</v>
      </c>
      <c r="C6" s="68" t="s">
        <v>200</v>
      </c>
      <c r="D6" s="67">
        <v>7134018</v>
      </c>
      <c r="E6" s="69" t="s">
        <v>201</v>
      </c>
      <c r="F6" s="67">
        <f ca="1">SUM(F7:F15)</f>
        <v>4484018</v>
      </c>
      <c r="G6" s="69" t="s">
        <v>201</v>
      </c>
      <c r="H6" s="67">
        <f ca="1">SUM(H7:H12)</f>
        <v>4484018</v>
      </c>
    </row>
    <row r="7" spans="1:8" s="76" customFormat="1" ht="30" customHeight="1">
      <c r="A7" s="66" t="s">
        <v>202</v>
      </c>
      <c r="B7" s="81">
        <v>7134018</v>
      </c>
      <c r="C7" s="68" t="s">
        <v>203</v>
      </c>
      <c r="D7" s="67"/>
      <c r="E7" s="69" t="s">
        <v>204</v>
      </c>
      <c r="F7" s="67">
        <f ca="1">政府基本经济!D6+政府基本经济!E6</f>
        <v>3730860</v>
      </c>
      <c r="G7" s="69" t="s">
        <v>92</v>
      </c>
      <c r="H7" s="67">
        <f ca="1">部门基本经济!D7+部门基本经济!E7</f>
        <v>3792352</v>
      </c>
    </row>
    <row r="8" spans="1:8" s="76" customFormat="1" ht="30" customHeight="1">
      <c r="A8" s="66" t="s">
        <v>206</v>
      </c>
      <c r="B8" s="81">
        <v>2650000</v>
      </c>
      <c r="C8" s="68" t="s">
        <v>207</v>
      </c>
      <c r="D8" s="67"/>
      <c r="E8" s="69" t="s">
        <v>208</v>
      </c>
      <c r="F8" s="67">
        <f ca="1">政府基本经济!D10+政府基本经济!E10</f>
        <v>449000</v>
      </c>
      <c r="G8" s="69" t="s">
        <v>209</v>
      </c>
      <c r="H8" s="67">
        <f ca="1">部门基本经济!D15+部门基本经济!E15</f>
        <v>452000</v>
      </c>
    </row>
    <row r="9" spans="1:8" s="76" customFormat="1" ht="30" customHeight="1">
      <c r="A9" s="66" t="s">
        <v>210</v>
      </c>
      <c r="B9" s="81"/>
      <c r="C9" s="68" t="s">
        <v>211</v>
      </c>
      <c r="D9" s="67"/>
      <c r="E9" s="69" t="s">
        <v>222</v>
      </c>
      <c r="F9" s="67">
        <f ca="1">政府基本经济!D19+政府基本经济!E19</f>
        <v>0</v>
      </c>
      <c r="G9" s="69" t="s">
        <v>212</v>
      </c>
      <c r="H9" s="67">
        <f ca="1">部门基本经济!D32+部门基本经济!E32</f>
        <v>239666</v>
      </c>
    </row>
    <row r="10" spans="1:8" s="76" customFormat="1" ht="30" customHeight="1">
      <c r="A10" s="68" t="s">
        <v>213</v>
      </c>
      <c r="B10" s="81"/>
      <c r="C10" s="68" t="s">
        <v>214</v>
      </c>
      <c r="D10" s="67"/>
      <c r="E10" s="68" t="s">
        <v>246</v>
      </c>
      <c r="F10" s="67">
        <f ca="1">政府基本经济!D20+政府基本经济!E20</f>
        <v>64492</v>
      </c>
      <c r="G10" s="68" t="s">
        <v>243</v>
      </c>
      <c r="H10" s="67">
        <f ca="1">部门基本经济!D35+部门基本经济!E35</f>
        <v>0</v>
      </c>
    </row>
    <row r="11" spans="1:8" s="76" customFormat="1" ht="30" customHeight="1">
      <c r="A11" s="68" t="s">
        <v>216</v>
      </c>
      <c r="B11" s="81"/>
      <c r="C11" s="68" t="s">
        <v>217</v>
      </c>
      <c r="D11" s="67"/>
      <c r="E11" s="68" t="s">
        <v>247</v>
      </c>
      <c r="F11" s="67">
        <f ca="1">政府基本经济!D23+政府基本经济!E23</f>
        <v>0</v>
      </c>
      <c r="G11" s="69" t="s">
        <v>244</v>
      </c>
      <c r="H11" s="67">
        <f ca="1">部门基本经济!D36+部门基本经济!E36</f>
        <v>0</v>
      </c>
    </row>
    <row r="12" spans="1:8" s="76" customFormat="1" ht="30" customHeight="1">
      <c r="A12" s="68" t="s">
        <v>218</v>
      </c>
      <c r="B12" s="81"/>
      <c r="C12" s="68" t="s">
        <v>219</v>
      </c>
      <c r="D12" s="67"/>
      <c r="E12" s="68" t="s">
        <v>184</v>
      </c>
      <c r="F12" s="67">
        <f ca="1">政府基本经济!D24+政府基本经济!E24</f>
        <v>0</v>
      </c>
      <c r="G12" s="69" t="s">
        <v>245</v>
      </c>
      <c r="H12" s="67">
        <f ca="1">部门基本经济!D37+部门基本经济!E37</f>
        <v>0</v>
      </c>
    </row>
    <row r="13" spans="1:8" s="76" customFormat="1" ht="30" customHeight="1">
      <c r="A13" s="68" t="s">
        <v>220</v>
      </c>
      <c r="B13" s="81"/>
      <c r="C13" s="68" t="s">
        <v>221</v>
      </c>
      <c r="D13" s="67"/>
      <c r="E13" s="69" t="s">
        <v>257</v>
      </c>
      <c r="F13" s="67">
        <f ca="1">政府基本经济!D25+政府基本经济!E25</f>
        <v>239666</v>
      </c>
      <c r="G13" s="68" t="s">
        <v>215</v>
      </c>
      <c r="H13" s="67">
        <f>SUM(H14:H19)</f>
        <v>2650000</v>
      </c>
    </row>
    <row r="14" spans="1:8" s="76" customFormat="1" ht="30" customHeight="1">
      <c r="A14" s="69" t="s">
        <v>223</v>
      </c>
      <c r="B14" s="82"/>
      <c r="C14" s="68" t="s">
        <v>224</v>
      </c>
      <c r="D14" s="67"/>
      <c r="E14" s="69" t="s">
        <v>252</v>
      </c>
      <c r="F14" s="67">
        <v>0</v>
      </c>
      <c r="G14" s="69" t="s">
        <v>205</v>
      </c>
      <c r="H14" s="67">
        <f ca="1">部门项目经济!C6</f>
        <v>0</v>
      </c>
    </row>
    <row r="15" spans="1:8" s="76" customFormat="1" ht="30" customHeight="1">
      <c r="A15" s="69" t="s">
        <v>225</v>
      </c>
      <c r="B15" s="82"/>
      <c r="C15" s="68" t="s">
        <v>226</v>
      </c>
      <c r="D15" s="67"/>
      <c r="E15" s="69" t="s">
        <v>253</v>
      </c>
      <c r="F15" s="67">
        <f ca="1">政府基本经济!D28+政府基本经济!E28</f>
        <v>0</v>
      </c>
      <c r="G15" s="69" t="s">
        <v>209</v>
      </c>
      <c r="H15" s="67">
        <f ca="1">部门项目经济!C7</f>
        <v>2650000</v>
      </c>
    </row>
    <row r="16" spans="1:8" s="76" customFormat="1" ht="30" customHeight="1">
      <c r="A16" s="69" t="s">
        <v>227</v>
      </c>
      <c r="B16" s="82"/>
      <c r="C16" s="68" t="s">
        <v>228</v>
      </c>
      <c r="D16" s="67"/>
      <c r="E16" s="68" t="s">
        <v>215</v>
      </c>
      <c r="F16" s="67">
        <f>SUM(F17:F25)</f>
        <v>2650000</v>
      </c>
      <c r="G16" s="69" t="s">
        <v>212</v>
      </c>
      <c r="H16" s="67">
        <f ca="1">部门项目经济!C22</f>
        <v>0</v>
      </c>
    </row>
    <row r="17" spans="1:8" s="76" customFormat="1" ht="30" customHeight="1">
      <c r="A17" s="70"/>
      <c r="B17" s="82"/>
      <c r="C17" s="68" t="s">
        <v>229</v>
      </c>
      <c r="D17" s="67"/>
      <c r="E17" s="69" t="s">
        <v>204</v>
      </c>
      <c r="F17" s="67">
        <f ca="1">政府项目经济!C6</f>
        <v>0</v>
      </c>
      <c r="G17" s="68" t="s">
        <v>243</v>
      </c>
      <c r="H17" s="67">
        <f ca="1">部门项目经济!C23</f>
        <v>0</v>
      </c>
    </row>
    <row r="18" spans="1:8" s="76" customFormat="1" ht="30" customHeight="1">
      <c r="A18" s="71"/>
      <c r="B18" s="82"/>
      <c r="C18" s="68" t="s">
        <v>230</v>
      </c>
      <c r="D18" s="67"/>
      <c r="E18" s="69" t="s">
        <v>208</v>
      </c>
      <c r="F18" s="67">
        <f ca="1">政府项目经济!C7</f>
        <v>2650000</v>
      </c>
      <c r="G18" s="69" t="s">
        <v>244</v>
      </c>
      <c r="H18" s="67">
        <f ca="1">部门项目经济!C24</f>
        <v>0</v>
      </c>
    </row>
    <row r="19" spans="1:8" s="76" customFormat="1" ht="30" customHeight="1">
      <c r="A19" s="71"/>
      <c r="B19" s="82"/>
      <c r="C19" s="68" t="s">
        <v>232</v>
      </c>
      <c r="D19" s="67"/>
      <c r="E19" s="69" t="s">
        <v>222</v>
      </c>
      <c r="F19" s="67">
        <f ca="1">政府项目经济!C16</f>
        <v>0</v>
      </c>
      <c r="G19" s="69" t="s">
        <v>245</v>
      </c>
      <c r="H19" s="67">
        <f ca="1">部门项目经济!C25</f>
        <v>0</v>
      </c>
    </row>
    <row r="20" spans="1:8" s="76" customFormat="1" ht="30" customHeight="1">
      <c r="A20" s="71"/>
      <c r="B20" s="81"/>
      <c r="C20" s="68" t="s">
        <v>234</v>
      </c>
      <c r="D20" s="67"/>
      <c r="E20" s="68" t="s">
        <v>246</v>
      </c>
      <c r="F20" s="67">
        <f ca="1">政府项目经济!C17</f>
        <v>0</v>
      </c>
      <c r="G20" s="69" t="s">
        <v>231</v>
      </c>
      <c r="H20" s="67">
        <v>0</v>
      </c>
    </row>
    <row r="21" spans="1:8" s="76" customFormat="1" ht="30" customHeight="1">
      <c r="A21" s="73"/>
      <c r="B21" s="81"/>
      <c r="C21" s="68" t="s">
        <v>236</v>
      </c>
      <c r="D21" s="67"/>
      <c r="E21" s="68" t="s">
        <v>247</v>
      </c>
      <c r="F21" s="67">
        <f ca="1">政府项目经济!C18</f>
        <v>0</v>
      </c>
      <c r="G21" s="72" t="s">
        <v>233</v>
      </c>
      <c r="H21" s="67">
        <v>0</v>
      </c>
    </row>
    <row r="22" spans="1:8" s="76" customFormat="1" ht="30" customHeight="1">
      <c r="A22" s="70"/>
      <c r="B22" s="81"/>
      <c r="C22" s="68" t="s">
        <v>237</v>
      </c>
      <c r="D22" s="67"/>
      <c r="E22" s="68" t="s">
        <v>184</v>
      </c>
      <c r="F22" s="67">
        <f ca="1">政府项目经济!C19</f>
        <v>0</v>
      </c>
      <c r="G22" s="69" t="s">
        <v>235</v>
      </c>
      <c r="H22" s="67">
        <v>0</v>
      </c>
    </row>
    <row r="23" spans="1:8" s="76" customFormat="1" ht="30" customHeight="1">
      <c r="A23" s="73"/>
      <c r="B23" s="81"/>
      <c r="C23" s="68" t="s">
        <v>238</v>
      </c>
      <c r="D23" s="67"/>
      <c r="E23" s="69" t="s">
        <v>258</v>
      </c>
      <c r="F23" s="67">
        <f ca="1">政府项目经济!C20</f>
        <v>0</v>
      </c>
      <c r="G23" s="77"/>
      <c r="H23" s="67"/>
    </row>
    <row r="24" spans="1:8" s="76" customFormat="1" ht="30" customHeight="1">
      <c r="A24" s="73"/>
      <c r="B24" s="81"/>
      <c r="C24" s="68" t="s">
        <v>239</v>
      </c>
      <c r="D24" s="67"/>
      <c r="E24" s="69" t="s">
        <v>252</v>
      </c>
      <c r="F24" s="67">
        <v>0</v>
      </c>
      <c r="G24" s="77"/>
      <c r="H24" s="67"/>
    </row>
    <row r="25" spans="1:8" s="76" customFormat="1" ht="30" customHeight="1">
      <c r="A25" s="73"/>
      <c r="B25" s="81"/>
      <c r="C25" s="68" t="s">
        <v>240</v>
      </c>
      <c r="D25" s="67"/>
      <c r="E25" s="69" t="s">
        <v>253</v>
      </c>
      <c r="F25" s="67">
        <f ca="1">政府项目经济!C21</f>
        <v>0</v>
      </c>
      <c r="G25" s="69"/>
      <c r="H25" s="67"/>
    </row>
    <row r="26" spans="1:8" s="76" customFormat="1" ht="30" customHeight="1">
      <c r="A26" s="64" t="s">
        <v>241</v>
      </c>
      <c r="B26" s="83">
        <f>B5</f>
        <v>7134018</v>
      </c>
      <c r="C26" s="64" t="s">
        <v>242</v>
      </c>
      <c r="D26" s="74">
        <f>D5</f>
        <v>7134018</v>
      </c>
      <c r="E26" s="64" t="s">
        <v>242</v>
      </c>
      <c r="F26" s="74">
        <f>SUM(F6+F16)</f>
        <v>7134018</v>
      </c>
      <c r="G26" s="64" t="s">
        <v>242</v>
      </c>
      <c r="H26" s="75">
        <f>H6+H13+H20+H21+H22</f>
        <v>7134018</v>
      </c>
    </row>
  </sheetData>
  <sheetProtection formatCells="0" formatColumns="0" formatRows="0" insertColumns="0" insertRows="0" insertHyperlinks="0" deleteColumns="0" deleteRows="0" sort="0" autoFilter="0" pivotTables="0"/>
  <mergeCells count="4">
    <mergeCell ref="A1:H1"/>
    <mergeCell ref="A2:B2"/>
    <mergeCell ref="A3:B3"/>
    <mergeCell ref="C3:H3"/>
  </mergeCells>
  <phoneticPr fontId="0" type="noConversion"/>
  <printOptions horizontalCentered="1" verticalCentered="1"/>
  <pageMargins left="0.32" right="0.23" top="0.45" bottom="0.34" header="0" footer="0"/>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L7"/>
  <sheetViews>
    <sheetView workbookViewId="0">
      <selection activeCell="A5" sqref="A5:D7"/>
    </sheetView>
  </sheetViews>
  <sheetFormatPr defaultRowHeight="11.25"/>
  <cols>
    <col min="1" max="1" width="39.1640625" customWidth="1"/>
    <col min="2" max="2" width="23" customWidth="1"/>
    <col min="3" max="3" width="21.33203125" customWidth="1"/>
    <col min="4" max="4" width="22.1640625" customWidth="1"/>
    <col min="5" max="5" width="13.1640625" customWidth="1"/>
    <col min="6" max="6" width="11.83203125" customWidth="1"/>
    <col min="8" max="8" width="11.33203125" customWidth="1"/>
    <col min="9" max="9" width="11.6640625" customWidth="1"/>
    <col min="10" max="10" width="14" customWidth="1"/>
    <col min="12" max="12" width="11.83203125" customWidth="1"/>
  </cols>
  <sheetData>
    <row r="1" spans="1:12" ht="27">
      <c r="A1" s="106" t="s">
        <v>318</v>
      </c>
      <c r="B1" s="106"/>
      <c r="C1" s="106"/>
      <c r="D1" s="106"/>
      <c r="E1" s="106"/>
      <c r="F1" s="106"/>
      <c r="G1" s="106"/>
      <c r="H1" s="106"/>
      <c r="I1" s="106"/>
      <c r="J1" s="106"/>
      <c r="K1" s="106"/>
      <c r="L1" s="106"/>
    </row>
    <row r="2" spans="1:12" ht="18.75">
      <c r="K2" s="116" t="s">
        <v>58</v>
      </c>
      <c r="L2" s="116"/>
    </row>
    <row r="3" spans="1:12" ht="24" customHeight="1">
      <c r="A3" s="112" t="s">
        <v>47</v>
      </c>
      <c r="B3" s="112" t="s">
        <v>13</v>
      </c>
      <c r="C3" s="114" t="s">
        <v>51</v>
      </c>
      <c r="D3" s="115"/>
      <c r="E3" s="112" t="s">
        <v>100</v>
      </c>
      <c r="F3" s="112" t="s">
        <v>101</v>
      </c>
      <c r="G3" s="112" t="s">
        <v>102</v>
      </c>
      <c r="H3" s="112" t="s">
        <v>52</v>
      </c>
      <c r="I3" s="112" t="s">
        <v>103</v>
      </c>
      <c r="J3" s="112" t="s">
        <v>104</v>
      </c>
      <c r="K3" s="112" t="s">
        <v>105</v>
      </c>
      <c r="L3" s="112" t="s">
        <v>55</v>
      </c>
    </row>
    <row r="4" spans="1:12" ht="39.75" customHeight="1">
      <c r="A4" s="113"/>
      <c r="B4" s="113"/>
      <c r="C4" s="48" t="s">
        <v>106</v>
      </c>
      <c r="D4" s="48" t="s">
        <v>107</v>
      </c>
      <c r="E4" s="113"/>
      <c r="F4" s="113"/>
      <c r="G4" s="113"/>
      <c r="H4" s="113"/>
      <c r="I4" s="113"/>
      <c r="J4" s="113"/>
      <c r="K4" s="113"/>
      <c r="L4" s="113"/>
    </row>
    <row r="5" spans="1:12" ht="25.5" customHeight="1">
      <c r="A5" s="85" t="s">
        <v>358</v>
      </c>
      <c r="B5" s="86">
        <f>C5</f>
        <v>6065636</v>
      </c>
      <c r="C5" s="86">
        <v>6065636</v>
      </c>
      <c r="D5" s="86">
        <v>1650000</v>
      </c>
      <c r="E5" s="38"/>
      <c r="F5" s="38"/>
      <c r="G5" s="38"/>
      <c r="H5" s="38"/>
      <c r="I5" s="38"/>
      <c r="J5" s="38"/>
      <c r="K5" s="38"/>
      <c r="L5" s="38"/>
    </row>
    <row r="6" spans="1:12" ht="25.5" customHeight="1">
      <c r="A6" s="85" t="s">
        <v>316</v>
      </c>
      <c r="B6" s="86">
        <f>C6</f>
        <v>1068382</v>
      </c>
      <c r="C6" s="86">
        <v>1068382</v>
      </c>
      <c r="D6" s="86">
        <v>1000000</v>
      </c>
      <c r="E6" s="17"/>
      <c r="F6" s="17"/>
      <c r="G6" s="17"/>
      <c r="H6" s="17"/>
      <c r="I6" s="17"/>
      <c r="J6" s="17"/>
    </row>
    <row r="7" spans="1:12" ht="25.5" customHeight="1">
      <c r="A7" s="98" t="s">
        <v>359</v>
      </c>
      <c r="B7" s="86">
        <f>SUM(B5:B6)</f>
        <v>7134018</v>
      </c>
      <c r="C7" s="86">
        <f>SUM(C5:C6)</f>
        <v>7134018</v>
      </c>
      <c r="D7" s="86">
        <f>SUM(D5:D6)</f>
        <v>2650000</v>
      </c>
      <c r="E7" s="38"/>
      <c r="F7" s="38"/>
      <c r="G7" s="38"/>
      <c r="H7" s="38"/>
      <c r="I7" s="38"/>
      <c r="J7" s="38"/>
      <c r="K7" s="38"/>
      <c r="L7" s="38"/>
    </row>
  </sheetData>
  <mergeCells count="13">
    <mergeCell ref="K2:L2"/>
    <mergeCell ref="H3:H4"/>
    <mergeCell ref="I3:I4"/>
    <mergeCell ref="L3:L4"/>
    <mergeCell ref="J3:J4"/>
    <mergeCell ref="K3:K4"/>
    <mergeCell ref="A1:L1"/>
    <mergeCell ref="C3:D3"/>
    <mergeCell ref="A3:A4"/>
    <mergeCell ref="B3:B4"/>
    <mergeCell ref="E3:E4"/>
    <mergeCell ref="F3:F4"/>
    <mergeCell ref="G3:G4"/>
  </mergeCells>
  <phoneticPr fontId="0" type="noConversion"/>
  <printOptions horizontalCentered="1"/>
  <pageMargins left="0.37" right="0.25" top="0.98425196850393704" bottom="0.98425196850393704" header="0.51181102362204722" footer="0.51181102362204722"/>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dimension ref="A1:J7"/>
  <sheetViews>
    <sheetView workbookViewId="0">
      <selection activeCell="C10" sqref="C10"/>
    </sheetView>
  </sheetViews>
  <sheetFormatPr defaultRowHeight="11.25"/>
  <cols>
    <col min="1" max="1" width="37.33203125" customWidth="1"/>
    <col min="2" max="2" width="19.83203125" customWidth="1"/>
    <col min="3" max="3" width="22" customWidth="1"/>
    <col min="4" max="4" width="25.1640625" customWidth="1"/>
    <col min="5" max="5" width="12.5" customWidth="1"/>
    <col min="6" max="6" width="9.5" customWidth="1"/>
    <col min="7" max="7" width="15.33203125" customWidth="1"/>
    <col min="8" max="8" width="13.83203125" customWidth="1"/>
    <col min="9" max="9" width="9.5" customWidth="1"/>
  </cols>
  <sheetData>
    <row r="1" spans="1:10" ht="27">
      <c r="A1" s="106" t="s">
        <v>319</v>
      </c>
      <c r="B1" s="106"/>
      <c r="C1" s="106"/>
      <c r="D1" s="106"/>
      <c r="E1" s="106"/>
      <c r="F1" s="106"/>
      <c r="G1" s="106"/>
      <c r="H1" s="106"/>
      <c r="I1" s="106"/>
      <c r="J1" s="106"/>
    </row>
    <row r="2" spans="1:10" ht="18.75">
      <c r="I2" s="116" t="s">
        <v>58</v>
      </c>
      <c r="J2" s="116"/>
    </row>
    <row r="3" spans="1:10" ht="24" customHeight="1">
      <c r="A3" s="112" t="s">
        <v>47</v>
      </c>
      <c r="B3" s="112" t="s">
        <v>13</v>
      </c>
      <c r="C3" s="114" t="s">
        <v>51</v>
      </c>
      <c r="D3" s="115"/>
      <c r="E3" s="112" t="s">
        <v>94</v>
      </c>
      <c r="F3" s="112" t="s">
        <v>95</v>
      </c>
      <c r="G3" s="112" t="s">
        <v>52</v>
      </c>
      <c r="H3" s="112" t="s">
        <v>96</v>
      </c>
      <c r="I3" s="112" t="s">
        <v>55</v>
      </c>
      <c r="J3" s="112" t="s">
        <v>97</v>
      </c>
    </row>
    <row r="4" spans="1:10" ht="33" customHeight="1">
      <c r="A4" s="113"/>
      <c r="B4" s="113"/>
      <c r="C4" s="48" t="s">
        <v>98</v>
      </c>
      <c r="D4" s="48" t="s">
        <v>99</v>
      </c>
      <c r="E4" s="113"/>
      <c r="F4" s="113"/>
      <c r="G4" s="113"/>
      <c r="H4" s="113"/>
      <c r="I4" s="113"/>
      <c r="J4" s="113"/>
    </row>
    <row r="5" spans="1:10" ht="22.5" customHeight="1">
      <c r="A5" s="85" t="s">
        <v>358</v>
      </c>
      <c r="B5" s="86">
        <f>C5</f>
        <v>6065636</v>
      </c>
      <c r="C5" s="86">
        <v>6065636</v>
      </c>
      <c r="D5" s="86">
        <v>1650000</v>
      </c>
      <c r="E5" s="17"/>
      <c r="F5" s="17"/>
      <c r="G5" s="17"/>
      <c r="H5" s="17"/>
      <c r="I5" s="17"/>
      <c r="J5" s="17"/>
    </row>
    <row r="6" spans="1:10" ht="24.75" customHeight="1">
      <c r="A6" s="85" t="s">
        <v>316</v>
      </c>
      <c r="B6" s="86">
        <f>C6</f>
        <v>1068382</v>
      </c>
      <c r="C6" s="86">
        <v>1068382</v>
      </c>
      <c r="D6" s="86">
        <v>1000000</v>
      </c>
      <c r="E6" s="17"/>
      <c r="F6" s="17"/>
      <c r="G6" s="17"/>
      <c r="H6" s="17"/>
      <c r="I6" s="17"/>
      <c r="J6" s="17"/>
    </row>
    <row r="7" spans="1:10" ht="24.75" customHeight="1">
      <c r="A7" s="98" t="s">
        <v>359</v>
      </c>
      <c r="B7" s="86">
        <f>SUM(B5:B6)</f>
        <v>7134018</v>
      </c>
      <c r="C7" s="86">
        <f>SUM(C5:C6)</f>
        <v>7134018</v>
      </c>
      <c r="D7" s="86">
        <f>SUM(D5:D6)</f>
        <v>2650000</v>
      </c>
      <c r="E7" s="17"/>
      <c r="F7" s="17"/>
      <c r="G7" s="17"/>
      <c r="H7" s="17"/>
      <c r="I7" s="17"/>
      <c r="J7" s="17"/>
    </row>
  </sheetData>
  <mergeCells count="11">
    <mergeCell ref="I3:I4"/>
    <mergeCell ref="C3:D3"/>
    <mergeCell ref="A1:J1"/>
    <mergeCell ref="A3:A4"/>
    <mergeCell ref="B3:B4"/>
    <mergeCell ref="E3:E4"/>
    <mergeCell ref="F3:F4"/>
    <mergeCell ref="G3:G4"/>
    <mergeCell ref="H3:H4"/>
    <mergeCell ref="J3:J4"/>
    <mergeCell ref="I2:J2"/>
  </mergeCells>
  <phoneticPr fontId="0" type="noConversion"/>
  <printOptions horizontalCentered="1"/>
  <pageMargins left="0.74803149606299213" right="0.74803149606299213" top="0.98425196850393704" bottom="0.98425196850393704" header="0.51181102362204722" footer="0.51181102362204722"/>
  <pageSetup paperSize="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0"/>
  <sheetViews>
    <sheetView showGridLines="0" showZeros="0" tabSelected="1" workbookViewId="0">
      <pane xSplit="2" ySplit="6" topLeftCell="C7" activePane="bottomRight" state="frozen"/>
      <selection pane="topRight" activeCell="C1" sqref="C1"/>
      <selection pane="bottomLeft" activeCell="A5" sqref="A5"/>
      <selection pane="bottomRight" activeCell="F7" sqref="F7"/>
    </sheetView>
  </sheetViews>
  <sheetFormatPr defaultColWidth="9.1640625" defaultRowHeight="12.75" customHeight="1"/>
  <cols>
    <col min="1" max="1" width="23.33203125" customWidth="1"/>
    <col min="2" max="2" width="58.6640625" customWidth="1"/>
    <col min="3" max="3" width="27.33203125" style="1" customWidth="1"/>
    <col min="4" max="4" width="23.6640625" style="1" customWidth="1"/>
    <col min="5" max="6" width="23" style="1" customWidth="1"/>
    <col min="7" max="7" width="30.6640625" customWidth="1"/>
  </cols>
  <sheetData>
    <row r="1" spans="1:7" ht="3.75" customHeight="1"/>
    <row r="2" spans="1:7" ht="16.5" customHeight="1">
      <c r="A2" s="47"/>
      <c r="B2" s="47"/>
    </row>
    <row r="3" spans="1:7" ht="10.5" customHeight="1">
      <c r="A3" s="47"/>
      <c r="B3" s="47"/>
    </row>
    <row r="4" spans="1:7" ht="28.5" customHeight="1">
      <c r="A4" s="106" t="s">
        <v>320</v>
      </c>
      <c r="B4" s="106"/>
      <c r="C4" s="106"/>
      <c r="D4" s="106"/>
      <c r="E4" s="106"/>
      <c r="F4" s="106"/>
      <c r="G4" s="106"/>
    </row>
    <row r="5" spans="1:7" ht="22.5" customHeight="1">
      <c r="F5" s="117" t="s">
        <v>58</v>
      </c>
      <c r="G5" s="117"/>
    </row>
    <row r="6" spans="1:7" ht="23.25" customHeight="1">
      <c r="A6" s="48" t="s">
        <v>273</v>
      </c>
      <c r="B6" s="48" t="s">
        <v>259</v>
      </c>
      <c r="C6" s="48" t="s">
        <v>13</v>
      </c>
      <c r="D6" s="48" t="s">
        <v>274</v>
      </c>
      <c r="E6" s="48" t="s">
        <v>275</v>
      </c>
      <c r="F6" s="48" t="s">
        <v>276</v>
      </c>
      <c r="G6" s="48" t="s">
        <v>93</v>
      </c>
    </row>
    <row r="7" spans="1:7" ht="23.25" customHeight="1">
      <c r="A7" s="20" t="s">
        <v>15</v>
      </c>
      <c r="B7" s="89" t="s">
        <v>16</v>
      </c>
      <c r="C7" s="23">
        <f>SUM(D7:F7)</f>
        <v>7134018</v>
      </c>
      <c r="D7" s="23">
        <v>4190418</v>
      </c>
      <c r="E7" s="23">
        <v>293600</v>
      </c>
      <c r="F7" s="23">
        <v>2650000</v>
      </c>
      <c r="G7" s="22"/>
    </row>
    <row r="8" spans="1:7" ht="23.25" customHeight="1">
      <c r="A8" s="20" t="s">
        <v>294</v>
      </c>
      <c r="B8" s="89" t="s">
        <v>295</v>
      </c>
      <c r="C8" s="23">
        <f t="shared" ref="C8:C20" si="0">SUM(D8:F8)</f>
        <v>7134018</v>
      </c>
      <c r="D8" s="23">
        <v>4190418</v>
      </c>
      <c r="E8" s="23">
        <v>293600</v>
      </c>
      <c r="F8" s="23">
        <v>2650000</v>
      </c>
      <c r="G8" s="22"/>
    </row>
    <row r="9" spans="1:7" ht="23.25" customHeight="1">
      <c r="A9" s="20" t="s">
        <v>297</v>
      </c>
      <c r="B9" s="89" t="s">
        <v>59</v>
      </c>
      <c r="C9" s="23">
        <f t="shared" si="0"/>
        <v>4484018</v>
      </c>
      <c r="D9" s="23">
        <v>4190418</v>
      </c>
      <c r="E9" s="23">
        <v>293600</v>
      </c>
      <c r="F9" s="90">
        <v>0</v>
      </c>
      <c r="G9" s="22"/>
    </row>
    <row r="10" spans="1:7" ht="23.25" customHeight="1">
      <c r="A10" s="20" t="s">
        <v>297</v>
      </c>
      <c r="B10" s="89" t="s">
        <v>59</v>
      </c>
      <c r="C10" s="23">
        <f t="shared" si="0"/>
        <v>500000</v>
      </c>
      <c r="D10" s="91"/>
      <c r="E10" s="91"/>
      <c r="F10" s="87">
        <v>500000</v>
      </c>
      <c r="G10" s="92" t="s">
        <v>298</v>
      </c>
    </row>
    <row r="11" spans="1:7" ht="23.25" customHeight="1">
      <c r="A11" s="20" t="s">
        <v>296</v>
      </c>
      <c r="B11" s="89" t="s">
        <v>59</v>
      </c>
      <c r="C11" s="23">
        <f t="shared" si="0"/>
        <v>350000</v>
      </c>
      <c r="D11" s="87"/>
      <c r="E11" s="87"/>
      <c r="F11" s="87">
        <v>350000</v>
      </c>
      <c r="G11" s="92" t="s">
        <v>299</v>
      </c>
    </row>
    <row r="12" spans="1:7" ht="23.25" customHeight="1">
      <c r="A12" s="20" t="s">
        <v>296</v>
      </c>
      <c r="B12" s="89" t="s">
        <v>59</v>
      </c>
      <c r="C12" s="23">
        <f t="shared" si="0"/>
        <v>100000</v>
      </c>
      <c r="D12" s="87"/>
      <c r="E12" s="87"/>
      <c r="F12" s="87">
        <v>100000</v>
      </c>
      <c r="G12" s="92" t="s">
        <v>300</v>
      </c>
    </row>
    <row r="13" spans="1:7" ht="23.25" customHeight="1">
      <c r="A13" s="20" t="s">
        <v>296</v>
      </c>
      <c r="B13" s="89" t="s">
        <v>59</v>
      </c>
      <c r="C13" s="23">
        <f t="shared" si="0"/>
        <v>100000</v>
      </c>
      <c r="D13" s="87"/>
      <c r="E13" s="87"/>
      <c r="F13" s="87">
        <v>100000</v>
      </c>
      <c r="G13" s="92" t="s">
        <v>301</v>
      </c>
    </row>
    <row r="14" spans="1:7" ht="23.25" customHeight="1">
      <c r="A14" s="20" t="s">
        <v>296</v>
      </c>
      <c r="B14" s="89" t="s">
        <v>59</v>
      </c>
      <c r="C14" s="23">
        <f t="shared" si="0"/>
        <v>100000</v>
      </c>
      <c r="D14" s="87"/>
      <c r="E14" s="87"/>
      <c r="F14" s="87">
        <v>100000</v>
      </c>
      <c r="G14" s="92" t="s">
        <v>302</v>
      </c>
    </row>
    <row r="15" spans="1:7" ht="23.25" customHeight="1">
      <c r="A15" s="20" t="s">
        <v>296</v>
      </c>
      <c r="B15" s="89" t="s">
        <v>59</v>
      </c>
      <c r="C15" s="23">
        <f t="shared" si="0"/>
        <v>1000000</v>
      </c>
      <c r="D15" s="87"/>
      <c r="E15" s="87"/>
      <c r="F15" s="87">
        <v>1000000</v>
      </c>
      <c r="G15" s="92" t="s">
        <v>315</v>
      </c>
    </row>
    <row r="16" spans="1:7" ht="23.25" customHeight="1">
      <c r="A16" s="20" t="s">
        <v>303</v>
      </c>
      <c r="B16" s="89" t="s">
        <v>304</v>
      </c>
      <c r="C16" s="23">
        <f t="shared" si="0"/>
        <v>100000</v>
      </c>
      <c r="D16" s="87"/>
      <c r="E16" s="87"/>
      <c r="F16" s="87">
        <v>100000</v>
      </c>
      <c r="G16" s="92" t="s">
        <v>305</v>
      </c>
    </row>
    <row r="17" spans="1:7" ht="23.25" customHeight="1">
      <c r="A17" s="20" t="s">
        <v>303</v>
      </c>
      <c r="B17" s="89" t="s">
        <v>304</v>
      </c>
      <c r="C17" s="23">
        <f t="shared" si="0"/>
        <v>100000</v>
      </c>
      <c r="D17" s="87"/>
      <c r="E17" s="87"/>
      <c r="F17" s="87">
        <v>100000</v>
      </c>
      <c r="G17" s="92" t="s">
        <v>306</v>
      </c>
    </row>
    <row r="18" spans="1:7" ht="23.25" customHeight="1">
      <c r="A18" s="20" t="s">
        <v>307</v>
      </c>
      <c r="B18" s="89" t="s">
        <v>304</v>
      </c>
      <c r="C18" s="23">
        <f t="shared" si="0"/>
        <v>100000</v>
      </c>
      <c r="D18" s="87"/>
      <c r="E18" s="87"/>
      <c r="F18" s="87">
        <v>100000</v>
      </c>
      <c r="G18" s="92" t="s">
        <v>308</v>
      </c>
    </row>
    <row r="19" spans="1:7" ht="23.25" customHeight="1">
      <c r="A19" s="20" t="s">
        <v>309</v>
      </c>
      <c r="B19" s="89" t="s">
        <v>310</v>
      </c>
      <c r="C19" s="23">
        <f t="shared" si="0"/>
        <v>100000</v>
      </c>
      <c r="D19" s="87"/>
      <c r="E19" s="87"/>
      <c r="F19" s="87">
        <v>100000</v>
      </c>
      <c r="G19" s="92" t="s">
        <v>311</v>
      </c>
    </row>
    <row r="20" spans="1:7" ht="23.25" customHeight="1">
      <c r="A20" s="20" t="s">
        <v>312</v>
      </c>
      <c r="B20" s="89" t="s">
        <v>313</v>
      </c>
      <c r="C20" s="23">
        <f t="shared" si="0"/>
        <v>100000</v>
      </c>
      <c r="D20" s="87"/>
      <c r="E20" s="87"/>
      <c r="F20" s="87">
        <v>100000</v>
      </c>
      <c r="G20" s="92" t="s">
        <v>314</v>
      </c>
    </row>
  </sheetData>
  <mergeCells count="2">
    <mergeCell ref="A4:G4"/>
    <mergeCell ref="F5:G5"/>
  </mergeCells>
  <phoneticPr fontId="0" type="noConversion"/>
  <printOptions horizontalCentered="1"/>
  <pageMargins left="0.59" right="0.59" top="0.56000000000000005" bottom="0.4" header="0.41" footer="0.28999999999999998"/>
  <pageSetup paperSize="9" scale="91" fitToHeight="1000"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2:G37"/>
  <sheetViews>
    <sheetView showGridLines="0" workbookViewId="0">
      <pane xSplit="2" ySplit="6" topLeftCell="C7" activePane="bottomRight" state="frozen"/>
      <selection pane="topRight" activeCell="C1" sqref="C1"/>
      <selection pane="bottomLeft" activeCell="A5" sqref="A5"/>
      <selection pane="bottomRight" activeCell="D20" sqref="D20"/>
    </sheetView>
  </sheetViews>
  <sheetFormatPr defaultColWidth="9.1640625" defaultRowHeight="12.75" customHeight="1"/>
  <cols>
    <col min="1" max="1" width="23.83203125" customWidth="1"/>
    <col min="2" max="2" width="34.83203125" customWidth="1"/>
    <col min="3" max="3" width="23.83203125" customWidth="1"/>
    <col min="4" max="4" width="23.33203125" style="1" customWidth="1"/>
    <col min="5" max="6" width="20.33203125" style="1" customWidth="1"/>
    <col min="7" max="7" width="21" customWidth="1"/>
  </cols>
  <sheetData>
    <row r="2" spans="1:7" ht="12.75" customHeight="1">
      <c r="A2" s="49"/>
      <c r="B2" s="49"/>
      <c r="C2" s="49"/>
    </row>
    <row r="3" spans="1:7" ht="48.75" customHeight="1">
      <c r="A3" s="118" t="s">
        <v>321</v>
      </c>
      <c r="B3" s="118"/>
      <c r="C3" s="118"/>
      <c r="D3" s="118"/>
      <c r="E3" s="118"/>
      <c r="F3" s="118"/>
      <c r="G3" s="118"/>
    </row>
    <row r="4" spans="1:7" ht="18.75" customHeight="1">
      <c r="G4" s="18" t="s">
        <v>58</v>
      </c>
    </row>
    <row r="5" spans="1:7" ht="31.5" customHeight="1">
      <c r="A5" s="50" t="s">
        <v>273</v>
      </c>
      <c r="B5" s="50" t="s">
        <v>259</v>
      </c>
      <c r="C5" s="51" t="s">
        <v>108</v>
      </c>
      <c r="D5" s="52" t="s">
        <v>274</v>
      </c>
      <c r="E5" s="52" t="s">
        <v>275</v>
      </c>
      <c r="F5" s="48" t="s">
        <v>276</v>
      </c>
      <c r="G5" s="53" t="s">
        <v>14</v>
      </c>
    </row>
    <row r="6" spans="1:7" ht="24.75" customHeight="1">
      <c r="A6" s="119" t="s">
        <v>108</v>
      </c>
      <c r="B6" s="120"/>
      <c r="C6" s="94">
        <f>C7+C15+C32+C35+C36+C37</f>
        <v>7134018</v>
      </c>
      <c r="D6" s="91">
        <f>D7+D15+D32+D35+D36+D37</f>
        <v>4190418</v>
      </c>
      <c r="E6" s="91">
        <f>E7+E15+E32+E35+E36+E37</f>
        <v>293600</v>
      </c>
      <c r="F6" s="91">
        <f>F7+F15+F32+F35+F36+F37</f>
        <v>2650000</v>
      </c>
      <c r="G6" s="20"/>
    </row>
    <row r="7" spans="1:7" ht="24.75" customHeight="1">
      <c r="A7" s="19" t="s">
        <v>18</v>
      </c>
      <c r="B7" s="19" t="s">
        <v>19</v>
      </c>
      <c r="C7" s="91">
        <f>SUM(C8:C14)</f>
        <v>3792352</v>
      </c>
      <c r="D7" s="91">
        <f>SUM(D8:D14)</f>
        <v>3792352</v>
      </c>
      <c r="E7" s="91">
        <f>SUM(E8:E14)</f>
        <v>0</v>
      </c>
      <c r="F7" s="91">
        <f>SUM(F8:F14)</f>
        <v>0</v>
      </c>
      <c r="G7" s="20"/>
    </row>
    <row r="8" spans="1:7" ht="24.75" customHeight="1">
      <c r="A8" s="19" t="s">
        <v>147</v>
      </c>
      <c r="B8" s="19" t="s">
        <v>20</v>
      </c>
      <c r="C8" s="91">
        <f>SUM(D8:F8)</f>
        <v>1538244</v>
      </c>
      <c r="D8" s="91">
        <f>1518684+19560</f>
        <v>1538244</v>
      </c>
      <c r="E8" s="91"/>
      <c r="F8" s="91"/>
      <c r="G8" s="20"/>
    </row>
    <row r="9" spans="1:7" ht="24.75" customHeight="1">
      <c r="A9" s="19" t="s">
        <v>21</v>
      </c>
      <c r="B9" s="19" t="s">
        <v>149</v>
      </c>
      <c r="C9" s="91">
        <f t="shared" ref="C9:C14" si="0">SUM(D9:F9)</f>
        <v>1136993</v>
      </c>
      <c r="D9" s="91">
        <v>1136993</v>
      </c>
      <c r="E9" s="91"/>
      <c r="F9" s="91"/>
      <c r="G9" s="20"/>
    </row>
    <row r="10" spans="1:7" ht="24.75" customHeight="1">
      <c r="A10" s="19" t="s">
        <v>78</v>
      </c>
      <c r="B10" s="19" t="s">
        <v>60</v>
      </c>
      <c r="C10" s="91">
        <f t="shared" si="0"/>
        <v>30595</v>
      </c>
      <c r="D10" s="91">
        <f>12283+18312</f>
        <v>30595</v>
      </c>
      <c r="E10" s="91"/>
      <c r="F10" s="91"/>
      <c r="G10" s="20"/>
    </row>
    <row r="11" spans="1:7" ht="33" customHeight="1">
      <c r="A11" s="19" t="s">
        <v>82</v>
      </c>
      <c r="B11" s="19" t="s">
        <v>79</v>
      </c>
      <c r="C11" s="91">
        <f t="shared" si="0"/>
        <v>607200</v>
      </c>
      <c r="D11" s="91">
        <f>594000+13200</f>
        <v>607200</v>
      </c>
      <c r="E11" s="91"/>
      <c r="F11" s="91"/>
      <c r="G11" s="20"/>
    </row>
    <row r="12" spans="1:7" ht="24.75" customHeight="1">
      <c r="A12" s="19" t="s">
        <v>339</v>
      </c>
      <c r="B12" s="19" t="s">
        <v>83</v>
      </c>
      <c r="C12" s="91">
        <f t="shared" si="0"/>
        <v>220800</v>
      </c>
      <c r="D12" s="91">
        <f>216000+4800</f>
        <v>220800</v>
      </c>
      <c r="E12" s="91"/>
      <c r="F12" s="91"/>
      <c r="G12" s="20"/>
    </row>
    <row r="13" spans="1:7" ht="24.75" customHeight="1">
      <c r="A13" s="19" t="s">
        <v>84</v>
      </c>
      <c r="B13" s="19" t="s">
        <v>77</v>
      </c>
      <c r="C13" s="91">
        <f t="shared" si="0"/>
        <v>5520</v>
      </c>
      <c r="D13" s="91">
        <f>5400+120</f>
        <v>5520</v>
      </c>
      <c r="E13" s="91"/>
      <c r="F13" s="91"/>
      <c r="G13" s="20"/>
    </row>
    <row r="14" spans="1:7" ht="24.75" customHeight="1">
      <c r="A14" s="19" t="s">
        <v>340</v>
      </c>
      <c r="B14" s="19" t="s">
        <v>341</v>
      </c>
      <c r="C14" s="91">
        <f t="shared" si="0"/>
        <v>253000</v>
      </c>
      <c r="D14" s="91">
        <f>247500+5500</f>
        <v>253000</v>
      </c>
      <c r="E14" s="91"/>
      <c r="F14" s="91"/>
      <c r="G14" s="20"/>
    </row>
    <row r="15" spans="1:7" ht="24.75" customHeight="1">
      <c r="A15" s="19" t="s">
        <v>22</v>
      </c>
      <c r="B15" s="19" t="s">
        <v>23</v>
      </c>
      <c r="C15" s="91">
        <f>SUM(C16:C31)</f>
        <v>3102000</v>
      </c>
      <c r="D15" s="91">
        <f>SUM(D16:D31)</f>
        <v>158400</v>
      </c>
      <c r="E15" s="91">
        <f>SUM(E16:E31)</f>
        <v>293600</v>
      </c>
      <c r="F15" s="91">
        <f>SUM(F16:F31)</f>
        <v>2650000</v>
      </c>
      <c r="G15" s="20"/>
    </row>
    <row r="16" spans="1:7" ht="24.75" customHeight="1">
      <c r="A16" s="19" t="s">
        <v>24</v>
      </c>
      <c r="B16" s="19" t="s">
        <v>25</v>
      </c>
      <c r="C16" s="91">
        <f>SUM(D16:F16)</f>
        <v>408000</v>
      </c>
      <c r="D16" s="91"/>
      <c r="E16" s="91">
        <f>40000+3000</f>
        <v>43000</v>
      </c>
      <c r="F16" s="91">
        <v>365000</v>
      </c>
      <c r="G16" s="20"/>
    </row>
    <row r="17" spans="1:7" ht="24.75" customHeight="1">
      <c r="A17" s="19" t="s">
        <v>61</v>
      </c>
      <c r="B17" s="19" t="s">
        <v>62</v>
      </c>
      <c r="C17" s="91">
        <f t="shared" ref="C17:C31" si="1">SUM(D17:F17)</f>
        <v>496000</v>
      </c>
      <c r="D17" s="91"/>
      <c r="E17" s="91">
        <v>21000</v>
      </c>
      <c r="F17" s="91">
        <f>235000+240000</f>
        <v>475000</v>
      </c>
      <c r="G17" s="20"/>
    </row>
    <row r="18" spans="1:7" ht="24.75" customHeight="1">
      <c r="A18" s="19" t="s">
        <v>63</v>
      </c>
      <c r="B18" s="19" t="s">
        <v>64</v>
      </c>
      <c r="C18" s="91">
        <f t="shared" si="1"/>
        <v>80000</v>
      </c>
      <c r="D18" s="91"/>
      <c r="E18" s="91"/>
      <c r="F18" s="91">
        <v>80000</v>
      </c>
      <c r="G18" s="20"/>
    </row>
    <row r="19" spans="1:7" ht="24.75" customHeight="1">
      <c r="A19" s="19" t="s">
        <v>26</v>
      </c>
      <c r="B19" s="19" t="s">
        <v>27</v>
      </c>
      <c r="C19" s="91">
        <f t="shared" si="1"/>
        <v>6600</v>
      </c>
      <c r="D19" s="91"/>
      <c r="E19" s="91">
        <v>6600</v>
      </c>
      <c r="F19" s="91"/>
      <c r="G19" s="20"/>
    </row>
    <row r="20" spans="1:7" ht="24.75" customHeight="1">
      <c r="A20" s="19" t="s">
        <v>28</v>
      </c>
      <c r="B20" s="19" t="s">
        <v>29</v>
      </c>
      <c r="C20" s="91">
        <f t="shared" si="1"/>
        <v>18000</v>
      </c>
      <c r="D20" s="91"/>
      <c r="E20" s="91">
        <v>18000</v>
      </c>
      <c r="F20" s="91"/>
      <c r="G20" s="20"/>
    </row>
    <row r="21" spans="1:7" ht="24.75" customHeight="1">
      <c r="A21" s="19" t="s">
        <v>30</v>
      </c>
      <c r="B21" s="19" t="s">
        <v>31</v>
      </c>
      <c r="C21" s="91">
        <f t="shared" si="1"/>
        <v>59000</v>
      </c>
      <c r="D21" s="91"/>
      <c r="E21" s="91">
        <v>39000</v>
      </c>
      <c r="F21" s="91">
        <v>20000</v>
      </c>
      <c r="G21" s="20"/>
    </row>
    <row r="22" spans="1:7" ht="24.75" customHeight="1">
      <c r="A22" s="19" t="s">
        <v>32</v>
      </c>
      <c r="B22" s="19" t="s">
        <v>33</v>
      </c>
      <c r="C22" s="91">
        <f t="shared" si="1"/>
        <v>463000</v>
      </c>
      <c r="D22" s="91"/>
      <c r="E22" s="91">
        <v>58000</v>
      </c>
      <c r="F22" s="91">
        <f>105000+300000</f>
        <v>405000</v>
      </c>
      <c r="G22" s="20"/>
    </row>
    <row r="23" spans="1:7" ht="24.75" customHeight="1">
      <c r="A23" s="19" t="s">
        <v>34</v>
      </c>
      <c r="B23" s="19" t="s">
        <v>35</v>
      </c>
      <c r="C23" s="91">
        <f t="shared" si="1"/>
        <v>365000</v>
      </c>
      <c r="D23" s="91"/>
      <c r="E23" s="91"/>
      <c r="F23" s="91">
        <v>365000</v>
      </c>
      <c r="G23" s="20"/>
    </row>
    <row r="24" spans="1:7" ht="24.75" customHeight="1">
      <c r="A24" s="19" t="s">
        <v>65</v>
      </c>
      <c r="B24" s="19" t="s">
        <v>66</v>
      </c>
      <c r="C24" s="91">
        <f t="shared" si="1"/>
        <v>30000</v>
      </c>
      <c r="D24" s="91"/>
      <c r="E24" s="91"/>
      <c r="F24" s="91">
        <v>30000</v>
      </c>
      <c r="G24" s="20"/>
    </row>
    <row r="25" spans="1:7" ht="24.75" customHeight="1">
      <c r="A25" s="19" t="s">
        <v>67</v>
      </c>
      <c r="B25" s="19" t="s">
        <v>68</v>
      </c>
      <c r="C25" s="91">
        <f t="shared" si="1"/>
        <v>50000</v>
      </c>
      <c r="D25" s="91"/>
      <c r="E25" s="91"/>
      <c r="F25" s="91">
        <v>50000</v>
      </c>
      <c r="G25" s="20"/>
    </row>
    <row r="26" spans="1:7" ht="24.75" customHeight="1">
      <c r="A26" s="19" t="s">
        <v>36</v>
      </c>
      <c r="B26" s="19" t="s">
        <v>37</v>
      </c>
      <c r="C26" s="91">
        <f t="shared" si="1"/>
        <v>15000</v>
      </c>
      <c r="D26" s="91"/>
      <c r="E26" s="91"/>
      <c r="F26" s="91">
        <v>15000</v>
      </c>
      <c r="G26" s="20"/>
    </row>
    <row r="27" spans="1:7" ht="24.75" customHeight="1">
      <c r="A27" s="19" t="s">
        <v>69</v>
      </c>
      <c r="B27" s="19" t="s">
        <v>70</v>
      </c>
      <c r="C27" s="91">
        <f t="shared" si="1"/>
        <v>93000</v>
      </c>
      <c r="D27" s="91"/>
      <c r="E27" s="91">
        <v>28000</v>
      </c>
      <c r="F27" s="91">
        <f>55000+10000</f>
        <v>65000</v>
      </c>
      <c r="G27" s="20"/>
    </row>
    <row r="28" spans="1:7" ht="24.75" customHeight="1">
      <c r="A28" s="19" t="s">
        <v>71</v>
      </c>
      <c r="B28" s="19" t="s">
        <v>72</v>
      </c>
      <c r="C28" s="91">
        <f t="shared" si="1"/>
        <v>160000</v>
      </c>
      <c r="D28" s="91"/>
      <c r="E28" s="91"/>
      <c r="F28" s="91">
        <v>160000</v>
      </c>
      <c r="G28" s="20"/>
    </row>
    <row r="29" spans="1:7" ht="24.75" customHeight="1">
      <c r="A29" s="19" t="s">
        <v>73</v>
      </c>
      <c r="B29" s="19" t="s">
        <v>74</v>
      </c>
      <c r="C29" s="91">
        <f t="shared" si="1"/>
        <v>620000</v>
      </c>
      <c r="D29" s="91"/>
      <c r="E29" s="91">
        <v>80000</v>
      </c>
      <c r="F29" s="91">
        <f>90000+450000</f>
        <v>540000</v>
      </c>
      <c r="G29" s="20"/>
    </row>
    <row r="30" spans="1:7" ht="24.75" customHeight="1">
      <c r="A30" s="19" t="s">
        <v>38</v>
      </c>
      <c r="B30" s="19" t="s">
        <v>39</v>
      </c>
      <c r="C30" s="91">
        <f t="shared" si="1"/>
        <v>188400</v>
      </c>
      <c r="D30" s="91">
        <v>158400</v>
      </c>
      <c r="E30" s="91"/>
      <c r="F30" s="91">
        <v>30000</v>
      </c>
      <c r="G30" s="20"/>
    </row>
    <row r="31" spans="1:7" ht="24.75" customHeight="1">
      <c r="A31" s="19" t="s">
        <v>75</v>
      </c>
      <c r="B31" s="19" t="s">
        <v>76</v>
      </c>
      <c r="C31" s="91">
        <f t="shared" si="1"/>
        <v>50000</v>
      </c>
      <c r="D31" s="91"/>
      <c r="E31" s="91"/>
      <c r="F31" s="91">
        <v>50000</v>
      </c>
      <c r="G31" s="20"/>
    </row>
    <row r="32" spans="1:7" ht="24.75" customHeight="1">
      <c r="A32" s="19" t="s">
        <v>40</v>
      </c>
      <c r="B32" s="19" t="s">
        <v>41</v>
      </c>
      <c r="C32" s="91">
        <f>SUM(C33:C34)</f>
        <v>239666</v>
      </c>
      <c r="D32" s="91">
        <f>SUM(D33:D34)</f>
        <v>239666</v>
      </c>
      <c r="E32" s="91">
        <f>SUM(E33:E34)</f>
        <v>0</v>
      </c>
      <c r="F32" s="91">
        <f>SUM(F33:F34)</f>
        <v>0</v>
      </c>
      <c r="G32" s="20"/>
    </row>
    <row r="33" spans="1:7" ht="24.75" customHeight="1">
      <c r="A33" s="19" t="s">
        <v>42</v>
      </c>
      <c r="B33" s="19" t="s">
        <v>43</v>
      </c>
      <c r="C33" s="91">
        <f>SUM(D33:F33)</f>
        <v>32856</v>
      </c>
      <c r="D33" s="91">
        <v>32856</v>
      </c>
      <c r="E33" s="91"/>
      <c r="F33" s="91"/>
      <c r="G33" s="20"/>
    </row>
    <row r="34" spans="1:7" ht="24.75" customHeight="1">
      <c r="A34" s="19" t="s">
        <v>44</v>
      </c>
      <c r="B34" s="19" t="s">
        <v>182</v>
      </c>
      <c r="C34" s="91">
        <f>SUM(D34:F34)</f>
        <v>206810</v>
      </c>
      <c r="D34" s="91">
        <f>202920+3890</f>
        <v>206810</v>
      </c>
      <c r="E34" s="91"/>
      <c r="F34" s="91"/>
      <c r="G34" s="20"/>
    </row>
    <row r="35" spans="1:7" ht="24.75" customHeight="1">
      <c r="A35" s="19" t="s">
        <v>45</v>
      </c>
      <c r="B35" s="19" t="s">
        <v>85</v>
      </c>
      <c r="C35" s="91">
        <v>0</v>
      </c>
      <c r="D35" s="91">
        <v>0</v>
      </c>
      <c r="E35" s="91">
        <v>0</v>
      </c>
      <c r="F35" s="91">
        <v>0</v>
      </c>
      <c r="G35" s="20"/>
    </row>
    <row r="36" spans="1:7" ht="24.75" customHeight="1">
      <c r="A36" s="19" t="s">
        <v>86</v>
      </c>
      <c r="B36" s="19" t="s">
        <v>87</v>
      </c>
      <c r="C36" s="91">
        <v>0</v>
      </c>
      <c r="D36" s="91">
        <v>0</v>
      </c>
      <c r="E36" s="91">
        <v>0</v>
      </c>
      <c r="F36" s="91">
        <v>0</v>
      </c>
      <c r="G36" s="20"/>
    </row>
    <row r="37" spans="1:7" ht="24.75" customHeight="1">
      <c r="A37" s="19" t="s">
        <v>88</v>
      </c>
      <c r="B37" s="19" t="s">
        <v>89</v>
      </c>
      <c r="C37" s="91">
        <v>0</v>
      </c>
      <c r="D37" s="91">
        <v>0</v>
      </c>
      <c r="E37" s="91">
        <v>0</v>
      </c>
      <c r="F37" s="91">
        <v>0</v>
      </c>
      <c r="G37" s="20"/>
    </row>
  </sheetData>
  <mergeCells count="2">
    <mergeCell ref="A3:G3"/>
    <mergeCell ref="A6:B6"/>
  </mergeCells>
  <phoneticPr fontId="0" type="noConversion"/>
  <printOptions horizontalCentered="1"/>
  <pageMargins left="0.71" right="0.59" top="0.49" bottom="0.44" header="0.28000000000000003" footer="0.35"/>
  <pageSetup paperSize="9" scale="97"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O64"/>
  <sheetViews>
    <sheetView showGridLines="0" workbookViewId="0">
      <pane xSplit="4" ySplit="4" topLeftCell="E5" activePane="bottomRight" state="frozen"/>
      <selection pane="topRight" activeCell="E1" sqref="E1"/>
      <selection pane="bottomLeft" activeCell="A5" sqref="A5"/>
      <selection pane="bottomRight" activeCell="K18" sqref="K18"/>
    </sheetView>
  </sheetViews>
  <sheetFormatPr defaultColWidth="9.1640625" defaultRowHeight="12.75" customHeight="1"/>
  <cols>
    <col min="1" max="1" width="14.33203125" customWidth="1"/>
    <col min="2" max="2" width="24.6640625" customWidth="1"/>
    <col min="3" max="3" width="16.33203125" style="1" customWidth="1"/>
    <col min="4" max="4" width="12.5" style="1" customWidth="1"/>
    <col min="5" max="5" width="14" style="1" customWidth="1"/>
    <col min="6" max="6" width="14.5" style="1" customWidth="1"/>
    <col min="7" max="7" width="15.33203125" style="1" customWidth="1"/>
    <col min="8" max="8" width="12.6640625" style="1" customWidth="1"/>
    <col min="9" max="9" width="20" style="1" customWidth="1"/>
    <col min="10" max="10" width="15.6640625" style="1" customWidth="1"/>
    <col min="11" max="11" width="14.6640625" style="1" customWidth="1"/>
    <col min="12" max="12" width="12.5" style="1" customWidth="1"/>
    <col min="13" max="13" width="15.5" style="1" customWidth="1"/>
    <col min="14" max="14" width="17.33203125" style="1" customWidth="1"/>
    <col min="15" max="15" width="12.1640625" customWidth="1"/>
  </cols>
  <sheetData>
    <row r="1" spans="1:15" ht="49.5" customHeight="1">
      <c r="A1" s="118" t="s">
        <v>323</v>
      </c>
      <c r="B1" s="118"/>
      <c r="C1" s="118"/>
      <c r="D1" s="118"/>
      <c r="E1" s="118"/>
      <c r="F1" s="118"/>
      <c r="G1" s="118"/>
      <c r="H1" s="118"/>
      <c r="I1" s="118"/>
      <c r="J1" s="118"/>
      <c r="K1" s="118"/>
      <c r="L1" s="118"/>
      <c r="M1" s="118"/>
      <c r="N1" s="118"/>
      <c r="O1" s="118"/>
    </row>
    <row r="2" spans="1:15" ht="18.75" customHeight="1">
      <c r="O2" s="18" t="s">
        <v>58</v>
      </c>
    </row>
    <row r="3" spans="1:15" ht="22.5" customHeight="1">
      <c r="A3" s="121" t="s">
        <v>17</v>
      </c>
      <c r="B3" s="121" t="s">
        <v>259</v>
      </c>
      <c r="C3" s="121" t="s">
        <v>13</v>
      </c>
      <c r="D3" s="124" t="s">
        <v>46</v>
      </c>
      <c r="E3" s="125"/>
      <c r="F3" s="125"/>
      <c r="G3" s="125"/>
      <c r="H3" s="125"/>
      <c r="I3" s="125"/>
      <c r="J3" s="125"/>
      <c r="K3" s="125"/>
      <c r="L3" s="125"/>
      <c r="M3" s="125"/>
      <c r="N3" s="126"/>
      <c r="O3" s="122" t="s">
        <v>14</v>
      </c>
    </row>
    <row r="4" spans="1:15" ht="22.5" customHeight="1">
      <c r="A4" s="121"/>
      <c r="B4" s="121"/>
      <c r="C4" s="121"/>
      <c r="D4" s="21" t="s">
        <v>260</v>
      </c>
      <c r="E4" s="21" t="s">
        <v>261</v>
      </c>
      <c r="F4" s="21" t="s">
        <v>262</v>
      </c>
      <c r="G4" s="21" t="s">
        <v>263</v>
      </c>
      <c r="H4" s="21" t="s">
        <v>264</v>
      </c>
      <c r="I4" s="21" t="s">
        <v>265</v>
      </c>
      <c r="J4" s="21" t="s">
        <v>266</v>
      </c>
      <c r="K4" s="21" t="s">
        <v>267</v>
      </c>
      <c r="L4" s="21" t="s">
        <v>268</v>
      </c>
      <c r="M4" s="21" t="s">
        <v>269</v>
      </c>
      <c r="N4" s="21" t="s">
        <v>315</v>
      </c>
      <c r="O4" s="123"/>
    </row>
    <row r="5" spans="1:15" ht="22.5" customHeight="1">
      <c r="A5" s="119" t="s">
        <v>108</v>
      </c>
      <c r="B5" s="120"/>
      <c r="C5" s="96">
        <f>SUM(D5:N5)</f>
        <v>2650000</v>
      </c>
      <c r="D5" s="96">
        <f t="shared" ref="D5:N5" si="0">D6+D7+D22+D23+D24+D25</f>
        <v>350000</v>
      </c>
      <c r="E5" s="96">
        <f t="shared" si="0"/>
        <v>100000</v>
      </c>
      <c r="F5" s="96">
        <f t="shared" si="0"/>
        <v>100000</v>
      </c>
      <c r="G5" s="96">
        <f t="shared" si="0"/>
        <v>100000</v>
      </c>
      <c r="H5" s="96">
        <f t="shared" si="0"/>
        <v>100000</v>
      </c>
      <c r="I5" s="96">
        <f t="shared" si="0"/>
        <v>100000</v>
      </c>
      <c r="J5" s="96">
        <f t="shared" si="0"/>
        <v>100000</v>
      </c>
      <c r="K5" s="96">
        <f t="shared" si="0"/>
        <v>100000</v>
      </c>
      <c r="L5" s="96">
        <f t="shared" si="0"/>
        <v>500000</v>
      </c>
      <c r="M5" s="96">
        <f t="shared" si="0"/>
        <v>100000</v>
      </c>
      <c r="N5" s="96">
        <f t="shared" si="0"/>
        <v>1000000</v>
      </c>
      <c r="O5" s="36"/>
    </row>
    <row r="6" spans="1:15" ht="22.5" customHeight="1">
      <c r="A6" s="19" t="s">
        <v>18</v>
      </c>
      <c r="B6" s="19" t="s">
        <v>19</v>
      </c>
      <c r="C6" s="96">
        <v>0</v>
      </c>
      <c r="D6" s="96">
        <v>0</v>
      </c>
      <c r="E6" s="96">
        <v>0</v>
      </c>
      <c r="F6" s="96">
        <v>0</v>
      </c>
      <c r="G6" s="96">
        <v>0</v>
      </c>
      <c r="H6" s="96">
        <v>0</v>
      </c>
      <c r="I6" s="96">
        <v>0</v>
      </c>
      <c r="J6" s="96">
        <v>0</v>
      </c>
      <c r="K6" s="96">
        <v>0</v>
      </c>
      <c r="L6" s="96">
        <v>0</v>
      </c>
      <c r="M6" s="96">
        <v>0</v>
      </c>
      <c r="N6" s="96">
        <v>0</v>
      </c>
      <c r="O6" s="36"/>
    </row>
    <row r="7" spans="1:15" ht="22.5" customHeight="1">
      <c r="A7" s="19" t="s">
        <v>22</v>
      </c>
      <c r="B7" s="19" t="s">
        <v>23</v>
      </c>
      <c r="C7" s="96">
        <f>SUM(D7:N7)</f>
        <v>2650000</v>
      </c>
      <c r="D7" s="96">
        <f t="shared" ref="D7:N7" si="1">SUM(D8:D21)</f>
        <v>350000</v>
      </c>
      <c r="E7" s="96">
        <f t="shared" si="1"/>
        <v>100000</v>
      </c>
      <c r="F7" s="96">
        <f t="shared" si="1"/>
        <v>100000</v>
      </c>
      <c r="G7" s="96">
        <f t="shared" si="1"/>
        <v>100000</v>
      </c>
      <c r="H7" s="96">
        <f t="shared" si="1"/>
        <v>100000</v>
      </c>
      <c r="I7" s="96">
        <f t="shared" si="1"/>
        <v>100000</v>
      </c>
      <c r="J7" s="96">
        <f t="shared" si="1"/>
        <v>100000</v>
      </c>
      <c r="K7" s="96">
        <f t="shared" si="1"/>
        <v>100000</v>
      </c>
      <c r="L7" s="96">
        <f t="shared" si="1"/>
        <v>500000</v>
      </c>
      <c r="M7" s="96">
        <f t="shared" si="1"/>
        <v>100000</v>
      </c>
      <c r="N7" s="96">
        <f t="shared" si="1"/>
        <v>1000000</v>
      </c>
      <c r="O7" s="36"/>
    </row>
    <row r="8" spans="1:15" ht="22.5" customHeight="1">
      <c r="A8" s="19" t="s">
        <v>24</v>
      </c>
      <c r="B8" s="19" t="s">
        <v>25</v>
      </c>
      <c r="C8" s="96">
        <f>SUM(D8:N8)</f>
        <v>605000</v>
      </c>
      <c r="D8" s="56">
        <v>250000</v>
      </c>
      <c r="E8" s="95">
        <v>10000</v>
      </c>
      <c r="F8" s="95">
        <v>25000</v>
      </c>
      <c r="G8" s="95">
        <v>20000</v>
      </c>
      <c r="H8" s="95"/>
      <c r="I8" s="95">
        <v>30000</v>
      </c>
      <c r="J8" s="95"/>
      <c r="K8" s="95">
        <v>10000</v>
      </c>
      <c r="L8" s="95">
        <v>10000</v>
      </c>
      <c r="M8" s="95">
        <v>10000</v>
      </c>
      <c r="N8" s="95">
        <v>240000</v>
      </c>
      <c r="O8" s="37"/>
    </row>
    <row r="9" spans="1:15" ht="22.5" customHeight="1">
      <c r="A9" s="19" t="s">
        <v>61</v>
      </c>
      <c r="B9" s="19" t="s">
        <v>62</v>
      </c>
      <c r="C9" s="96">
        <f t="shared" ref="C9:C21" si="2">SUM(D9:N9)</f>
        <v>235000</v>
      </c>
      <c r="D9" s="56">
        <v>100000</v>
      </c>
      <c r="E9" s="95"/>
      <c r="F9" s="95">
        <v>20000</v>
      </c>
      <c r="G9" s="95">
        <v>10000</v>
      </c>
      <c r="H9" s="95">
        <v>20000</v>
      </c>
      <c r="I9" s="95">
        <v>10000</v>
      </c>
      <c r="J9" s="95">
        <v>10000</v>
      </c>
      <c r="K9" s="95">
        <v>30000</v>
      </c>
      <c r="L9" s="95">
        <v>15000</v>
      </c>
      <c r="M9" s="95">
        <v>20000</v>
      </c>
      <c r="N9" s="95"/>
      <c r="O9" s="37"/>
    </row>
    <row r="10" spans="1:15" ht="22.5" customHeight="1">
      <c r="A10" s="19" t="s">
        <v>63</v>
      </c>
      <c r="B10" s="19" t="s">
        <v>64</v>
      </c>
      <c r="C10" s="96">
        <f t="shared" si="2"/>
        <v>80000</v>
      </c>
      <c r="D10" s="56"/>
      <c r="E10" s="95">
        <v>80000</v>
      </c>
      <c r="F10" s="95"/>
      <c r="G10" s="95"/>
      <c r="H10" s="95"/>
      <c r="I10" s="95"/>
      <c r="J10" s="95"/>
      <c r="K10" s="95"/>
      <c r="L10" s="95"/>
      <c r="M10" s="95"/>
      <c r="N10" s="95"/>
      <c r="O10" s="37"/>
    </row>
    <row r="11" spans="1:15" ht="22.5" customHeight="1">
      <c r="A11" s="19" t="s">
        <v>30</v>
      </c>
      <c r="B11" s="19" t="s">
        <v>31</v>
      </c>
      <c r="C11" s="96">
        <f t="shared" si="2"/>
        <v>20000</v>
      </c>
      <c r="D11" s="56"/>
      <c r="E11" s="95"/>
      <c r="F11" s="95"/>
      <c r="G11" s="95">
        <v>10000</v>
      </c>
      <c r="H11" s="95"/>
      <c r="I11" s="95"/>
      <c r="J11" s="95"/>
      <c r="K11" s="95"/>
      <c r="L11" s="95">
        <v>10000</v>
      </c>
      <c r="M11" s="95"/>
      <c r="N11" s="95"/>
      <c r="O11" s="37"/>
    </row>
    <row r="12" spans="1:15" ht="22.5" customHeight="1">
      <c r="A12" s="19" t="s">
        <v>32</v>
      </c>
      <c r="B12" s="19" t="s">
        <v>33</v>
      </c>
      <c r="C12" s="96">
        <f t="shared" si="2"/>
        <v>405000</v>
      </c>
      <c r="D12" s="56"/>
      <c r="E12" s="95">
        <v>5000</v>
      </c>
      <c r="F12" s="95">
        <v>20000</v>
      </c>
      <c r="G12" s="95">
        <v>20000</v>
      </c>
      <c r="H12" s="95">
        <v>10000</v>
      </c>
      <c r="I12" s="95"/>
      <c r="J12" s="95">
        <v>20000</v>
      </c>
      <c r="K12" s="95"/>
      <c r="L12" s="95"/>
      <c r="M12" s="95">
        <v>30000</v>
      </c>
      <c r="N12" s="95">
        <v>300000</v>
      </c>
      <c r="O12" s="37"/>
    </row>
    <row r="13" spans="1:15" ht="22.5" customHeight="1">
      <c r="A13" s="19" t="s">
        <v>34</v>
      </c>
      <c r="B13" s="19" t="s">
        <v>35</v>
      </c>
      <c r="C13" s="96">
        <f t="shared" si="2"/>
        <v>365000</v>
      </c>
      <c r="D13" s="56"/>
      <c r="E13" s="95"/>
      <c r="F13" s="95"/>
      <c r="G13" s="95"/>
      <c r="H13" s="95"/>
      <c r="I13" s="95">
        <v>15000</v>
      </c>
      <c r="J13" s="95"/>
      <c r="K13" s="95"/>
      <c r="L13" s="95">
        <v>350000</v>
      </c>
      <c r="M13" s="95"/>
      <c r="N13" s="95"/>
      <c r="O13" s="37"/>
    </row>
    <row r="14" spans="1:15" ht="22.5" customHeight="1">
      <c r="A14" s="19" t="s">
        <v>65</v>
      </c>
      <c r="B14" s="19" t="s">
        <v>66</v>
      </c>
      <c r="C14" s="96">
        <f t="shared" si="2"/>
        <v>30000</v>
      </c>
      <c r="D14" s="56"/>
      <c r="E14" s="95"/>
      <c r="F14" s="95"/>
      <c r="G14" s="95"/>
      <c r="H14" s="95"/>
      <c r="I14" s="95"/>
      <c r="J14" s="95"/>
      <c r="K14" s="95">
        <v>20000</v>
      </c>
      <c r="L14" s="95">
        <v>10000</v>
      </c>
      <c r="M14" s="95"/>
      <c r="N14" s="95"/>
      <c r="O14" s="37"/>
    </row>
    <row r="15" spans="1:15" ht="22.5" customHeight="1">
      <c r="A15" s="19" t="s">
        <v>67</v>
      </c>
      <c r="B15" s="19" t="s">
        <v>68</v>
      </c>
      <c r="C15" s="96">
        <f t="shared" si="2"/>
        <v>50000</v>
      </c>
      <c r="D15" s="56"/>
      <c r="E15" s="95"/>
      <c r="F15" s="95"/>
      <c r="G15" s="95"/>
      <c r="H15" s="95">
        <v>30000</v>
      </c>
      <c r="I15" s="95">
        <v>10000</v>
      </c>
      <c r="J15" s="95"/>
      <c r="K15" s="95">
        <v>10000</v>
      </c>
      <c r="L15" s="95"/>
      <c r="M15" s="95"/>
      <c r="N15" s="95"/>
      <c r="O15" s="37"/>
    </row>
    <row r="16" spans="1:15" ht="22.5" customHeight="1">
      <c r="A16" s="19" t="s">
        <v>36</v>
      </c>
      <c r="B16" s="19" t="s">
        <v>37</v>
      </c>
      <c r="C16" s="96">
        <f t="shared" si="2"/>
        <v>15000</v>
      </c>
      <c r="D16" s="56"/>
      <c r="E16" s="95">
        <v>5000</v>
      </c>
      <c r="F16" s="95"/>
      <c r="G16" s="95"/>
      <c r="H16" s="95"/>
      <c r="I16" s="95">
        <v>10000</v>
      </c>
      <c r="J16" s="95"/>
      <c r="K16" s="95"/>
      <c r="L16" s="95"/>
      <c r="M16" s="95"/>
      <c r="N16" s="95"/>
      <c r="O16" s="37"/>
    </row>
    <row r="17" spans="1:15" ht="22.5" customHeight="1">
      <c r="A17" s="19" t="s">
        <v>69</v>
      </c>
      <c r="B17" s="19" t="s">
        <v>70</v>
      </c>
      <c r="C17" s="96">
        <f t="shared" si="2"/>
        <v>65000</v>
      </c>
      <c r="D17" s="56"/>
      <c r="E17" s="95"/>
      <c r="F17" s="95">
        <v>10000</v>
      </c>
      <c r="G17" s="95">
        <v>10000</v>
      </c>
      <c r="H17" s="95">
        <v>10000</v>
      </c>
      <c r="I17" s="95">
        <v>5000</v>
      </c>
      <c r="J17" s="95">
        <v>10000</v>
      </c>
      <c r="K17" s="95"/>
      <c r="L17" s="95"/>
      <c r="M17" s="95">
        <v>10000</v>
      </c>
      <c r="N17" s="95">
        <v>10000</v>
      </c>
      <c r="O17" s="37"/>
    </row>
    <row r="18" spans="1:15" ht="22.5" customHeight="1">
      <c r="A18" s="19" t="s">
        <v>71</v>
      </c>
      <c r="B18" s="19" t="s">
        <v>72</v>
      </c>
      <c r="C18" s="96">
        <f t="shared" si="2"/>
        <v>160000</v>
      </c>
      <c r="D18" s="56"/>
      <c r="E18" s="95"/>
      <c r="F18" s="95">
        <v>15000</v>
      </c>
      <c r="G18" s="95">
        <v>20000</v>
      </c>
      <c r="H18" s="95">
        <v>10000</v>
      </c>
      <c r="I18" s="95">
        <v>10000</v>
      </c>
      <c r="J18" s="95"/>
      <c r="K18" s="95">
        <v>10000</v>
      </c>
      <c r="L18" s="95">
        <v>95000</v>
      </c>
      <c r="M18" s="95"/>
      <c r="N18" s="95"/>
      <c r="O18" s="37"/>
    </row>
    <row r="19" spans="1:15" ht="22.5" customHeight="1">
      <c r="A19" s="19" t="s">
        <v>73</v>
      </c>
      <c r="B19" s="19" t="s">
        <v>74</v>
      </c>
      <c r="C19" s="96">
        <f t="shared" si="2"/>
        <v>540000</v>
      </c>
      <c r="D19" s="56"/>
      <c r="E19" s="95"/>
      <c r="F19" s="95"/>
      <c r="G19" s="95">
        <v>10000</v>
      </c>
      <c r="H19" s="95">
        <v>20000</v>
      </c>
      <c r="I19" s="95"/>
      <c r="J19" s="95">
        <v>20000</v>
      </c>
      <c r="K19" s="95">
        <v>20000</v>
      </c>
      <c r="L19" s="95"/>
      <c r="M19" s="95">
        <v>20000</v>
      </c>
      <c r="N19" s="95">
        <v>450000</v>
      </c>
      <c r="O19" s="37"/>
    </row>
    <row r="20" spans="1:15" ht="22.5" customHeight="1">
      <c r="A20" s="19" t="s">
        <v>38</v>
      </c>
      <c r="B20" s="19" t="s">
        <v>39</v>
      </c>
      <c r="C20" s="96">
        <f t="shared" si="2"/>
        <v>30000</v>
      </c>
      <c r="D20" s="56"/>
      <c r="E20" s="95"/>
      <c r="F20" s="95"/>
      <c r="G20" s="95"/>
      <c r="H20" s="95"/>
      <c r="I20" s="95"/>
      <c r="J20" s="95">
        <v>30000</v>
      </c>
      <c r="K20" s="95"/>
      <c r="L20" s="95"/>
      <c r="M20" s="95"/>
      <c r="N20" s="95"/>
      <c r="O20" s="37"/>
    </row>
    <row r="21" spans="1:15" ht="22.5" customHeight="1">
      <c r="A21" s="19" t="s">
        <v>75</v>
      </c>
      <c r="B21" s="19" t="s">
        <v>76</v>
      </c>
      <c r="C21" s="96">
        <f t="shared" si="2"/>
        <v>50000</v>
      </c>
      <c r="D21" s="56"/>
      <c r="E21" s="95"/>
      <c r="F21" s="95">
        <v>10000</v>
      </c>
      <c r="G21" s="95"/>
      <c r="H21" s="95"/>
      <c r="I21" s="95">
        <v>10000</v>
      </c>
      <c r="J21" s="95">
        <v>10000</v>
      </c>
      <c r="K21" s="95"/>
      <c r="L21" s="95">
        <v>10000</v>
      </c>
      <c r="M21" s="95">
        <v>10000</v>
      </c>
      <c r="N21" s="95"/>
      <c r="O21" s="37"/>
    </row>
    <row r="22" spans="1:15" ht="22.5" customHeight="1">
      <c r="A22" s="19" t="s">
        <v>40</v>
      </c>
      <c r="B22" s="19" t="s">
        <v>41</v>
      </c>
      <c r="C22" s="96">
        <v>0</v>
      </c>
      <c r="D22" s="96">
        <v>0</v>
      </c>
      <c r="E22" s="96">
        <v>0</v>
      </c>
      <c r="F22" s="96">
        <v>0</v>
      </c>
      <c r="G22" s="96">
        <v>0</v>
      </c>
      <c r="H22" s="96"/>
      <c r="I22" s="96"/>
      <c r="J22" s="96"/>
      <c r="K22" s="96"/>
      <c r="L22" s="96"/>
      <c r="M22" s="96"/>
      <c r="N22" s="96"/>
      <c r="O22" s="36"/>
    </row>
    <row r="23" spans="1:15" ht="22.5" customHeight="1">
      <c r="A23" s="19" t="s">
        <v>45</v>
      </c>
      <c r="B23" s="19" t="s">
        <v>85</v>
      </c>
      <c r="C23" s="96">
        <v>0</v>
      </c>
      <c r="D23" s="96">
        <v>0</v>
      </c>
      <c r="E23" s="96">
        <v>0</v>
      </c>
      <c r="F23" s="96">
        <v>0</v>
      </c>
      <c r="G23" s="96">
        <v>0</v>
      </c>
      <c r="H23" s="96"/>
      <c r="I23" s="96"/>
      <c r="J23" s="96"/>
      <c r="K23" s="96"/>
      <c r="L23" s="96"/>
      <c r="M23" s="96"/>
      <c r="N23" s="96"/>
      <c r="O23" s="36"/>
    </row>
    <row r="24" spans="1:15" ht="22.5" customHeight="1">
      <c r="A24" s="19" t="s">
        <v>86</v>
      </c>
      <c r="B24" s="19" t="s">
        <v>87</v>
      </c>
      <c r="C24" s="96">
        <v>0</v>
      </c>
      <c r="D24" s="96">
        <v>0</v>
      </c>
      <c r="E24" s="96">
        <v>0</v>
      </c>
      <c r="F24" s="96">
        <v>0</v>
      </c>
      <c r="G24" s="96">
        <v>0</v>
      </c>
      <c r="H24" s="56"/>
      <c r="I24" s="56"/>
      <c r="J24" s="56"/>
      <c r="K24" s="56"/>
      <c r="L24" s="56"/>
      <c r="M24" s="56"/>
      <c r="N24" s="56"/>
      <c r="O24" s="37"/>
    </row>
    <row r="25" spans="1:15" ht="22.5" customHeight="1">
      <c r="A25" s="19" t="s">
        <v>88</v>
      </c>
      <c r="B25" s="19" t="s">
        <v>89</v>
      </c>
      <c r="C25" s="96">
        <v>0</v>
      </c>
      <c r="D25" s="96">
        <v>0</v>
      </c>
      <c r="E25" s="96">
        <v>0</v>
      </c>
      <c r="F25" s="96">
        <v>0</v>
      </c>
      <c r="G25" s="96">
        <v>0</v>
      </c>
      <c r="H25" s="96"/>
      <c r="I25" s="96"/>
      <c r="J25" s="96"/>
      <c r="K25" s="96"/>
      <c r="L25" s="96"/>
      <c r="M25" s="96"/>
      <c r="N25" s="96"/>
      <c r="O25" s="37"/>
    </row>
    <row r="26" spans="1:15" ht="12.75" customHeight="1">
      <c r="A26" s="97"/>
      <c r="B26" s="97"/>
    </row>
    <row r="27" spans="1:15" ht="12.75" customHeight="1">
      <c r="A27" s="97"/>
      <c r="B27" s="97"/>
    </row>
    <row r="28" spans="1:15" ht="12.75" customHeight="1">
      <c r="A28" s="97"/>
      <c r="B28" s="97"/>
    </row>
    <row r="29" spans="1:15" ht="12.75" customHeight="1">
      <c r="A29" s="97"/>
      <c r="B29" s="97"/>
    </row>
    <row r="30" spans="1:15" ht="12.75" customHeight="1">
      <c r="A30" s="97"/>
      <c r="B30" s="97"/>
    </row>
    <row r="31" spans="1:15" ht="12.75" customHeight="1">
      <c r="A31" s="97"/>
      <c r="B31" s="97"/>
    </row>
    <row r="32" spans="1:15" ht="12.75" customHeight="1">
      <c r="A32" s="97"/>
      <c r="B32" s="97"/>
    </row>
    <row r="33" spans="1:2" ht="12.75" customHeight="1">
      <c r="A33" s="97"/>
      <c r="B33" s="97"/>
    </row>
    <row r="34" spans="1:2" ht="12.75" customHeight="1">
      <c r="A34" s="97"/>
      <c r="B34" s="97"/>
    </row>
    <row r="35" spans="1:2" ht="12.75" customHeight="1">
      <c r="A35" s="97"/>
      <c r="B35" s="97"/>
    </row>
    <row r="36" spans="1:2" ht="12.75" customHeight="1">
      <c r="A36" s="97"/>
      <c r="B36" s="97"/>
    </row>
    <row r="37" spans="1:2" ht="12.75" customHeight="1">
      <c r="A37" s="97"/>
      <c r="B37" s="97"/>
    </row>
    <row r="38" spans="1:2" ht="12.75" customHeight="1">
      <c r="A38" s="97"/>
      <c r="B38" s="97"/>
    </row>
    <row r="39" spans="1:2" ht="12.75" customHeight="1">
      <c r="A39" s="97"/>
      <c r="B39" s="97"/>
    </row>
    <row r="40" spans="1:2" ht="12.75" customHeight="1">
      <c r="A40" s="97"/>
      <c r="B40" s="97"/>
    </row>
    <row r="41" spans="1:2" ht="12.75" customHeight="1">
      <c r="A41" s="97"/>
      <c r="B41" s="97"/>
    </row>
    <row r="42" spans="1:2" ht="12.75" customHeight="1">
      <c r="A42" s="97"/>
      <c r="B42" s="97"/>
    </row>
    <row r="43" spans="1:2" ht="12.75" customHeight="1">
      <c r="A43" s="97"/>
      <c r="B43" s="97"/>
    </row>
    <row r="44" spans="1:2" ht="12.75" customHeight="1">
      <c r="A44" s="97"/>
      <c r="B44" s="97"/>
    </row>
    <row r="45" spans="1:2" ht="12.75" customHeight="1">
      <c r="A45" s="97"/>
      <c r="B45" s="97"/>
    </row>
    <row r="46" spans="1:2" ht="12.75" customHeight="1">
      <c r="A46" s="97"/>
      <c r="B46" s="97"/>
    </row>
    <row r="47" spans="1:2" ht="12.75" customHeight="1">
      <c r="A47" s="97"/>
      <c r="B47" s="97"/>
    </row>
    <row r="48" spans="1:2" ht="12.75" customHeight="1">
      <c r="A48" s="97"/>
      <c r="B48" s="97"/>
    </row>
    <row r="49" spans="1:2" ht="12.75" customHeight="1">
      <c r="A49" s="97"/>
      <c r="B49" s="97"/>
    </row>
    <row r="50" spans="1:2" ht="12.75" customHeight="1">
      <c r="A50" s="97"/>
      <c r="B50" s="97"/>
    </row>
    <row r="51" spans="1:2" ht="12.75" customHeight="1">
      <c r="A51" s="97"/>
      <c r="B51" s="97"/>
    </row>
    <row r="52" spans="1:2" ht="12.75" customHeight="1">
      <c r="A52" s="97"/>
      <c r="B52" s="97"/>
    </row>
    <row r="53" spans="1:2" ht="12.75" customHeight="1">
      <c r="A53" s="97"/>
      <c r="B53" s="97"/>
    </row>
    <row r="54" spans="1:2" ht="12.75" customHeight="1">
      <c r="A54" s="97"/>
      <c r="B54" s="97"/>
    </row>
    <row r="55" spans="1:2" ht="12.75" customHeight="1">
      <c r="A55" s="97"/>
      <c r="B55" s="97"/>
    </row>
    <row r="56" spans="1:2" ht="12.75" customHeight="1">
      <c r="A56" s="97"/>
      <c r="B56" s="97"/>
    </row>
    <row r="57" spans="1:2" ht="12.75" customHeight="1">
      <c r="A57" s="97"/>
      <c r="B57" s="97"/>
    </row>
    <row r="58" spans="1:2" ht="12.75" customHeight="1">
      <c r="A58" s="97"/>
      <c r="B58" s="97"/>
    </row>
    <row r="59" spans="1:2" ht="12.75" customHeight="1">
      <c r="A59" s="97"/>
      <c r="B59" s="97"/>
    </row>
    <row r="60" spans="1:2" ht="12.75" customHeight="1">
      <c r="A60" s="97"/>
      <c r="B60" s="97"/>
    </row>
    <row r="61" spans="1:2" ht="12.75" customHeight="1">
      <c r="A61" s="97"/>
      <c r="B61" s="97"/>
    </row>
    <row r="62" spans="1:2" ht="12.75" customHeight="1">
      <c r="A62" s="97"/>
      <c r="B62" s="97"/>
    </row>
    <row r="63" spans="1:2" ht="12.75" customHeight="1">
      <c r="A63" s="97"/>
      <c r="B63" s="97"/>
    </row>
    <row r="64" spans="1:2" ht="12.75" customHeight="1">
      <c r="A64" s="97"/>
      <c r="B64" s="97"/>
    </row>
  </sheetData>
  <mergeCells count="7">
    <mergeCell ref="A1:O1"/>
    <mergeCell ref="A5:B5"/>
    <mergeCell ref="A3:A4"/>
    <mergeCell ref="B3:B4"/>
    <mergeCell ref="C3:C4"/>
    <mergeCell ref="O3:O4"/>
    <mergeCell ref="D3:N3"/>
  </mergeCells>
  <phoneticPr fontId="0" type="noConversion"/>
  <printOptions horizontalCentered="1"/>
  <pageMargins left="0.71" right="0.59" top="0.49" bottom="0.44" header="0.28000000000000003" footer="0.35"/>
  <pageSetup paperSize="9" scale="87" fitToHeight="1000" orientation="landscape" r:id="rId1"/>
  <headerFooter alignWithMargins="0"/>
</worksheet>
</file>

<file path=xl/worksheets/sheet9.xml><?xml version="1.0" encoding="utf-8"?>
<worksheet xmlns="http://schemas.openxmlformats.org/spreadsheetml/2006/main" xmlns:r="http://schemas.openxmlformats.org/officeDocument/2006/relationships">
  <dimension ref="A2:G28"/>
  <sheetViews>
    <sheetView workbookViewId="0">
      <selection activeCell="A5" sqref="A5:B28"/>
    </sheetView>
  </sheetViews>
  <sheetFormatPr defaultColWidth="9.1640625" defaultRowHeight="12.75" customHeight="1"/>
  <cols>
    <col min="1" max="1" width="12.6640625" customWidth="1"/>
    <col min="2" max="2" width="30.33203125" customWidth="1"/>
    <col min="3" max="3" width="24.1640625" customWidth="1"/>
    <col min="4" max="4" width="24.6640625" customWidth="1"/>
    <col min="5" max="5" width="23.5" customWidth="1"/>
    <col min="6" max="6" width="24.83203125" customWidth="1"/>
    <col min="7" max="7" width="19.6640625" customWidth="1"/>
  </cols>
  <sheetData>
    <row r="2" spans="1:7" ht="63" customHeight="1">
      <c r="A2" s="118" t="s">
        <v>322</v>
      </c>
      <c r="B2" s="118"/>
      <c r="C2" s="118"/>
      <c r="D2" s="118"/>
      <c r="E2" s="118"/>
      <c r="F2" s="118"/>
      <c r="G2" s="118"/>
    </row>
    <row r="3" spans="1:7" ht="18.75" customHeight="1">
      <c r="G3" s="18" t="s">
        <v>58</v>
      </c>
    </row>
    <row r="4" spans="1:7" ht="31.5" customHeight="1">
      <c r="A4" s="50" t="s">
        <v>273</v>
      </c>
      <c r="B4" s="50" t="s">
        <v>277</v>
      </c>
      <c r="C4" s="51" t="s">
        <v>108</v>
      </c>
      <c r="D4" s="52" t="s">
        <v>278</v>
      </c>
      <c r="E4" s="52" t="s">
        <v>279</v>
      </c>
      <c r="F4" s="48" t="s">
        <v>280</v>
      </c>
      <c r="G4" s="53" t="s">
        <v>14</v>
      </c>
    </row>
    <row r="5" spans="1:7" ht="24.75" customHeight="1">
      <c r="A5" s="119" t="s">
        <v>108</v>
      </c>
      <c r="B5" s="120"/>
      <c r="C5" s="84">
        <f>C6+C10+C19+C20+C23+C24+C25+C28</f>
        <v>7134018</v>
      </c>
      <c r="D5" s="84">
        <f>D6+D10+D19+D20+D23+D24+D25+D28</f>
        <v>4190418</v>
      </c>
      <c r="E5" s="84">
        <f>E6+E10+E19+E20+E23+E24+E25+E28</f>
        <v>293600</v>
      </c>
      <c r="F5" s="84">
        <f>F6+F10+F19+F20+F23+F24+F25+F28</f>
        <v>2650000</v>
      </c>
      <c r="G5" s="61"/>
    </row>
    <row r="6" spans="1:7" ht="24.75" customHeight="1">
      <c r="A6" s="19">
        <v>501</v>
      </c>
      <c r="B6" s="19" t="s">
        <v>148</v>
      </c>
      <c r="C6" s="84">
        <f>SUM(C7:C9)</f>
        <v>3730860</v>
      </c>
      <c r="D6" s="84">
        <f>SUM(D7:D9)</f>
        <v>3730860</v>
      </c>
      <c r="E6" s="84">
        <f>SUM(E7:E9)</f>
        <v>0</v>
      </c>
      <c r="F6" s="84">
        <f>SUM(F7:F9)</f>
        <v>0</v>
      </c>
      <c r="G6" s="61"/>
    </row>
    <row r="7" spans="1:7" ht="24.75" customHeight="1">
      <c r="A7" s="19" t="s">
        <v>342</v>
      </c>
      <c r="B7" s="19" t="s">
        <v>343</v>
      </c>
      <c r="C7" s="84">
        <f>SUM(D7:F7)</f>
        <v>2667960</v>
      </c>
      <c r="D7" s="84">
        <v>2667960</v>
      </c>
      <c r="E7" s="84"/>
      <c r="F7" s="84"/>
      <c r="G7" s="61"/>
    </row>
    <row r="8" spans="1:7" ht="24.75" customHeight="1">
      <c r="A8" s="19" t="s">
        <v>150</v>
      </c>
      <c r="B8" s="19" t="s">
        <v>152</v>
      </c>
      <c r="C8" s="84">
        <f>SUM(D8:F8)</f>
        <v>815400</v>
      </c>
      <c r="D8" s="84">
        <v>815400</v>
      </c>
      <c r="E8" s="84"/>
      <c r="F8" s="84"/>
      <c r="G8" s="61"/>
    </row>
    <row r="9" spans="1:7" ht="24.75" customHeight="1">
      <c r="A9" s="19" t="s">
        <v>151</v>
      </c>
      <c r="B9" s="19" t="s">
        <v>341</v>
      </c>
      <c r="C9" s="84">
        <f>SUM(D9:F9)</f>
        <v>247500</v>
      </c>
      <c r="D9" s="84">
        <v>247500</v>
      </c>
      <c r="E9" s="84"/>
      <c r="F9" s="84"/>
      <c r="G9" s="61"/>
    </row>
    <row r="10" spans="1:7" ht="24.75" customHeight="1">
      <c r="A10" s="19" t="s">
        <v>344</v>
      </c>
      <c r="B10" s="19" t="s">
        <v>345</v>
      </c>
      <c r="C10" s="84">
        <f>SUM(C11:C18)</f>
        <v>3099000</v>
      </c>
      <c r="D10" s="84">
        <f>SUM(D11:D18)</f>
        <v>158400</v>
      </c>
      <c r="E10" s="84">
        <f>SUM(E11:E18)</f>
        <v>290600</v>
      </c>
      <c r="F10" s="84">
        <f>SUM(F11:F18)</f>
        <v>2650000</v>
      </c>
      <c r="G10" s="61"/>
    </row>
    <row r="11" spans="1:7" ht="24.75" customHeight="1">
      <c r="A11" s="19" t="s">
        <v>153</v>
      </c>
      <c r="B11" s="19" t="s">
        <v>155</v>
      </c>
      <c r="C11" s="84">
        <f>SUM(D11:F11)</f>
        <v>1666000</v>
      </c>
      <c r="D11" s="84">
        <v>158400</v>
      </c>
      <c r="E11" s="84">
        <v>182600</v>
      </c>
      <c r="F11" s="84">
        <f>785000+540000</f>
        <v>1325000</v>
      </c>
      <c r="G11" s="61"/>
    </row>
    <row r="12" spans="1:7" ht="24.75" customHeight="1">
      <c r="A12" s="19" t="s">
        <v>346</v>
      </c>
      <c r="B12" s="19" t="s">
        <v>347</v>
      </c>
      <c r="C12" s="84">
        <f t="shared" ref="C12:C18" si="0">SUM(D12:F12)</f>
        <v>50000</v>
      </c>
      <c r="D12" s="84"/>
      <c r="E12" s="84"/>
      <c r="F12" s="84">
        <v>50000</v>
      </c>
      <c r="G12" s="61"/>
    </row>
    <row r="13" spans="1:7" ht="24.75" customHeight="1">
      <c r="A13" s="19" t="s">
        <v>154</v>
      </c>
      <c r="B13" s="19" t="s">
        <v>348</v>
      </c>
      <c r="C13" s="84">
        <f t="shared" si="0"/>
        <v>15000</v>
      </c>
      <c r="D13" s="84"/>
      <c r="E13" s="84"/>
      <c r="F13" s="84">
        <v>15000</v>
      </c>
      <c r="G13" s="61"/>
    </row>
    <row r="14" spans="1:7" ht="24.75" customHeight="1">
      <c r="A14" s="19" t="s">
        <v>156</v>
      </c>
      <c r="B14" s="19" t="s">
        <v>349</v>
      </c>
      <c r="C14" s="84">
        <f t="shared" si="0"/>
        <v>240000</v>
      </c>
      <c r="D14" s="84"/>
      <c r="E14" s="84"/>
      <c r="F14" s="84">
        <v>240000</v>
      </c>
      <c r="G14" s="61"/>
    </row>
    <row r="15" spans="1:7" ht="24.75" customHeight="1">
      <c r="A15" s="19" t="s">
        <v>157</v>
      </c>
      <c r="B15" s="19" t="s">
        <v>160</v>
      </c>
      <c r="C15" s="84">
        <f>SUM(D15:F15)</f>
        <v>93000</v>
      </c>
      <c r="D15" s="84"/>
      <c r="E15" s="84">
        <v>28000</v>
      </c>
      <c r="F15" s="84">
        <f>55000+10000</f>
        <v>65000</v>
      </c>
      <c r="G15" s="61"/>
    </row>
    <row r="16" spans="1:7" ht="24.75" customHeight="1">
      <c r="A16" s="19" t="s">
        <v>158</v>
      </c>
      <c r="B16" s="19" t="s">
        <v>74</v>
      </c>
      <c r="C16" s="84">
        <f>SUM(D16:F16)</f>
        <v>620000</v>
      </c>
      <c r="D16" s="84"/>
      <c r="E16" s="84">
        <v>80000</v>
      </c>
      <c r="F16" s="84">
        <f>90000+450000</f>
        <v>540000</v>
      </c>
      <c r="G16" s="61"/>
    </row>
    <row r="17" spans="1:7" ht="24.75" customHeight="1">
      <c r="A17" s="19" t="s">
        <v>159</v>
      </c>
      <c r="B17" s="19" t="s">
        <v>35</v>
      </c>
      <c r="C17" s="84">
        <f t="shared" si="0"/>
        <v>365000</v>
      </c>
      <c r="D17" s="84"/>
      <c r="E17" s="84"/>
      <c r="F17" s="84">
        <v>365000</v>
      </c>
      <c r="G17" s="61"/>
    </row>
    <row r="18" spans="1:7" ht="24.75" customHeight="1">
      <c r="A18" s="19" t="s">
        <v>161</v>
      </c>
      <c r="B18" s="19" t="s">
        <v>76</v>
      </c>
      <c r="C18" s="84">
        <f t="shared" si="0"/>
        <v>50000</v>
      </c>
      <c r="D18" s="84"/>
      <c r="E18" s="84"/>
      <c r="F18" s="84">
        <v>50000</v>
      </c>
      <c r="G18" s="61"/>
    </row>
    <row r="19" spans="1:7" ht="24.75" customHeight="1">
      <c r="A19" s="19" t="s">
        <v>350</v>
      </c>
      <c r="B19" s="19" t="s">
        <v>351</v>
      </c>
      <c r="C19" s="84">
        <v>0</v>
      </c>
      <c r="D19" s="84">
        <v>0</v>
      </c>
      <c r="E19" s="84">
        <v>0</v>
      </c>
      <c r="F19" s="84">
        <v>0</v>
      </c>
      <c r="G19" s="61"/>
    </row>
    <row r="20" spans="1:7" ht="24.75" customHeight="1">
      <c r="A20" s="19" t="s">
        <v>162</v>
      </c>
      <c r="B20" s="19" t="s">
        <v>163</v>
      </c>
      <c r="C20" s="84">
        <f>SUM(C21:C22)</f>
        <v>64492</v>
      </c>
      <c r="D20" s="84">
        <f>SUM(D21:D22)</f>
        <v>61492</v>
      </c>
      <c r="E20" s="84">
        <f>SUM(E21:E22)</f>
        <v>3000</v>
      </c>
      <c r="F20" s="84">
        <f>SUM(F21:F22)</f>
        <v>0</v>
      </c>
      <c r="G20" s="60"/>
    </row>
    <row r="21" spans="1:7" ht="24.75" customHeight="1">
      <c r="A21" s="19" t="s">
        <v>164</v>
      </c>
      <c r="B21" s="19" t="s">
        <v>166</v>
      </c>
      <c r="C21" s="84">
        <f>SUM(D21:F21)</f>
        <v>61492</v>
      </c>
      <c r="D21" s="84">
        <v>61492</v>
      </c>
      <c r="E21" s="84"/>
      <c r="F21" s="84"/>
      <c r="G21" s="60"/>
    </row>
    <row r="22" spans="1:7" ht="24.75" customHeight="1">
      <c r="A22" s="19" t="s">
        <v>165</v>
      </c>
      <c r="B22" s="19" t="s">
        <v>167</v>
      </c>
      <c r="C22" s="84">
        <f>SUM(D22:F22)</f>
        <v>3000</v>
      </c>
      <c r="D22" s="84"/>
      <c r="E22" s="84">
        <v>3000</v>
      </c>
      <c r="F22" s="84"/>
      <c r="G22" s="60"/>
    </row>
    <row r="23" spans="1:7" ht="24.75" customHeight="1">
      <c r="A23" s="19" t="s">
        <v>168</v>
      </c>
      <c r="B23" s="19" t="s">
        <v>169</v>
      </c>
      <c r="C23" s="84">
        <v>0</v>
      </c>
      <c r="D23" s="84">
        <v>0</v>
      </c>
      <c r="E23" s="84">
        <v>0</v>
      </c>
      <c r="F23" s="84">
        <v>0</v>
      </c>
      <c r="G23" s="60"/>
    </row>
    <row r="24" spans="1:7" ht="24.75" customHeight="1">
      <c r="A24" s="19" t="s">
        <v>352</v>
      </c>
      <c r="B24" s="19" t="s">
        <v>87</v>
      </c>
      <c r="C24" s="84">
        <v>0</v>
      </c>
      <c r="D24" s="84">
        <v>0</v>
      </c>
      <c r="E24" s="84">
        <v>0</v>
      </c>
      <c r="F24" s="84">
        <v>0</v>
      </c>
      <c r="G24" s="60"/>
    </row>
    <row r="25" spans="1:7" ht="24.75" customHeight="1">
      <c r="A25" s="19" t="s">
        <v>170</v>
      </c>
      <c r="B25" s="19" t="s">
        <v>41</v>
      </c>
      <c r="C25" s="84">
        <f>SUM(C26:C27)</f>
        <v>239666</v>
      </c>
      <c r="D25" s="84">
        <f>SUM(D26:D27)</f>
        <v>239666</v>
      </c>
      <c r="E25" s="84">
        <f>SUM(E26:E27)</f>
        <v>0</v>
      </c>
      <c r="F25" s="84">
        <f>SUM(F26:F27)</f>
        <v>0</v>
      </c>
      <c r="G25" s="60"/>
    </row>
    <row r="26" spans="1:7" ht="24.75" customHeight="1">
      <c r="A26" s="19" t="s">
        <v>353</v>
      </c>
      <c r="B26" s="19" t="s">
        <v>354</v>
      </c>
      <c r="C26" s="84">
        <f>SUM(D26:F26)</f>
        <v>32856</v>
      </c>
      <c r="D26" s="84">
        <v>32856</v>
      </c>
      <c r="E26" s="84"/>
      <c r="F26" s="84"/>
      <c r="G26" s="60"/>
    </row>
    <row r="27" spans="1:7" ht="24.75" customHeight="1">
      <c r="A27" s="19" t="s">
        <v>171</v>
      </c>
      <c r="B27" s="19" t="s">
        <v>355</v>
      </c>
      <c r="C27" s="84">
        <f>SUM(D27:F27)</f>
        <v>206810</v>
      </c>
      <c r="D27" s="84">
        <f>202920+3890</f>
        <v>206810</v>
      </c>
      <c r="E27" s="84"/>
      <c r="F27" s="84"/>
      <c r="G27" s="60"/>
    </row>
    <row r="28" spans="1:7" ht="24.75" customHeight="1">
      <c r="A28" s="19" t="s">
        <v>356</v>
      </c>
      <c r="B28" s="19" t="s">
        <v>89</v>
      </c>
      <c r="C28" s="84">
        <v>0</v>
      </c>
      <c r="D28" s="84">
        <v>0</v>
      </c>
      <c r="E28" s="84">
        <v>0</v>
      </c>
      <c r="F28" s="84">
        <v>0</v>
      </c>
      <c r="G28" s="61"/>
    </row>
  </sheetData>
  <mergeCells count="2">
    <mergeCell ref="A5:B5"/>
    <mergeCell ref="A2:G2"/>
  </mergeCells>
  <phoneticPr fontId="0" type="noConversion"/>
  <pageMargins left="0.75" right="0.75" top="0.51" bottom="0.5" header="0.65" footer="0.5"/>
  <pageSetup paperSize="9" orientation="landscape" verticalDpi="0" r:id="rId1"/>
  <headerFooter alignWithMargins="0"/>
</worksheet>
</file>

<file path=xl/worksheets/sheet10.xml><?xml version="1.0" encoding="utf-8"?>
<worksheet xmlns="http://schemas.openxmlformats.org/spreadsheetml/2006/main" xmlns:r="http://schemas.openxmlformats.org/officeDocument/2006/relationships">
  <dimension ref="A1:O21"/>
  <sheetViews>
    <sheetView workbookViewId="0">
      <pane xSplit="6" ySplit="4" topLeftCell="H5" activePane="bottomRight" state="frozen"/>
      <selection pane="topRight" activeCell="G1" sqref="G1"/>
      <selection pane="bottomLeft" activeCell="A5" sqref="A5"/>
      <selection pane="bottomRight" sqref="A1:O1"/>
    </sheetView>
  </sheetViews>
  <sheetFormatPr defaultColWidth="9.1640625" defaultRowHeight="12.75" customHeight="1"/>
  <cols>
    <col min="1" max="1" width="13.1640625" customWidth="1"/>
    <col min="2" max="2" width="31.1640625" customWidth="1"/>
    <col min="3" max="3" width="20.33203125" style="1" customWidth="1"/>
    <col min="4" max="4" width="23.5" style="1" customWidth="1"/>
    <col min="5" max="5" width="17.33203125" style="1" customWidth="1"/>
    <col min="6" max="8" width="15.1640625" style="1" customWidth="1"/>
    <col min="9" max="9" width="21" style="1" customWidth="1"/>
    <col min="10" max="12" width="15.1640625" style="1" customWidth="1"/>
    <col min="13" max="14" width="15.6640625" style="1" customWidth="1"/>
    <col min="15" max="15" width="16.6640625" customWidth="1"/>
  </cols>
  <sheetData>
    <row r="1" spans="1:15" ht="55.5" customHeight="1">
      <c r="A1" s="118" t="s">
        <v>357</v>
      </c>
      <c r="B1" s="118"/>
      <c r="C1" s="118"/>
      <c r="D1" s="118"/>
      <c r="E1" s="118"/>
      <c r="F1" s="118"/>
      <c r="G1" s="118"/>
      <c r="H1" s="118"/>
      <c r="I1" s="118"/>
      <c r="J1" s="118"/>
      <c r="K1" s="118"/>
      <c r="L1" s="118"/>
      <c r="M1" s="118"/>
      <c r="N1" s="118"/>
      <c r="O1" s="118"/>
    </row>
    <row r="2" spans="1:15" ht="18.75" customHeight="1">
      <c r="O2" s="18" t="s">
        <v>58</v>
      </c>
    </row>
    <row r="3" spans="1:15" ht="22.5" customHeight="1">
      <c r="A3" s="121" t="s">
        <v>17</v>
      </c>
      <c r="B3" s="121" t="s">
        <v>259</v>
      </c>
      <c r="C3" s="121" t="s">
        <v>13</v>
      </c>
      <c r="D3" s="124" t="s">
        <v>46</v>
      </c>
      <c r="E3" s="125"/>
      <c r="F3" s="125"/>
      <c r="G3" s="125"/>
      <c r="H3" s="125"/>
      <c r="I3" s="125"/>
      <c r="J3" s="125"/>
      <c r="K3" s="125"/>
      <c r="L3" s="125"/>
      <c r="M3" s="125"/>
      <c r="N3" s="126"/>
      <c r="O3" s="122" t="s">
        <v>14</v>
      </c>
    </row>
    <row r="4" spans="1:15" ht="22.5" customHeight="1">
      <c r="A4" s="121"/>
      <c r="B4" s="121"/>
      <c r="C4" s="121"/>
      <c r="D4" s="21" t="s">
        <v>260</v>
      </c>
      <c r="E4" s="21" t="s">
        <v>261</v>
      </c>
      <c r="F4" s="21" t="s">
        <v>262</v>
      </c>
      <c r="G4" s="21" t="s">
        <v>263</v>
      </c>
      <c r="H4" s="21" t="s">
        <v>264</v>
      </c>
      <c r="I4" s="21" t="s">
        <v>265</v>
      </c>
      <c r="J4" s="21" t="s">
        <v>266</v>
      </c>
      <c r="K4" s="21" t="s">
        <v>267</v>
      </c>
      <c r="L4" s="21" t="s">
        <v>268</v>
      </c>
      <c r="M4" s="21" t="s">
        <v>269</v>
      </c>
      <c r="N4" s="21" t="s">
        <v>315</v>
      </c>
      <c r="O4" s="123"/>
    </row>
    <row r="5" spans="1:15" ht="22.5" customHeight="1">
      <c r="A5" s="119" t="s">
        <v>108</v>
      </c>
      <c r="B5" s="120"/>
      <c r="C5" s="96">
        <f>SUM(D5:N5)</f>
        <v>2650000</v>
      </c>
      <c r="D5" s="96">
        <f t="shared" ref="D5:N5" si="0">D6+D7+D16+D17+D18+D19+D20+D21</f>
        <v>350000</v>
      </c>
      <c r="E5" s="96">
        <f t="shared" si="0"/>
        <v>100000</v>
      </c>
      <c r="F5" s="96">
        <f t="shared" si="0"/>
        <v>100000</v>
      </c>
      <c r="G5" s="96">
        <f t="shared" si="0"/>
        <v>100000</v>
      </c>
      <c r="H5" s="96">
        <f t="shared" si="0"/>
        <v>100000</v>
      </c>
      <c r="I5" s="96">
        <f t="shared" si="0"/>
        <v>100000</v>
      </c>
      <c r="J5" s="96">
        <f t="shared" si="0"/>
        <v>100000</v>
      </c>
      <c r="K5" s="96">
        <f t="shared" si="0"/>
        <v>100000</v>
      </c>
      <c r="L5" s="96">
        <f t="shared" si="0"/>
        <v>500000</v>
      </c>
      <c r="M5" s="96">
        <f t="shared" si="0"/>
        <v>100000</v>
      </c>
      <c r="N5" s="96">
        <f t="shared" si="0"/>
        <v>1000000</v>
      </c>
      <c r="O5" s="36"/>
    </row>
    <row r="6" spans="1:15" ht="22.5" customHeight="1">
      <c r="A6" s="19">
        <v>501</v>
      </c>
      <c r="B6" s="19" t="s">
        <v>148</v>
      </c>
      <c r="C6" s="96">
        <f>SUM(D6:M6)</f>
        <v>0</v>
      </c>
      <c r="D6" s="96">
        <v>0</v>
      </c>
      <c r="E6" s="96">
        <v>0</v>
      </c>
      <c r="F6" s="96">
        <v>0</v>
      </c>
      <c r="G6" s="96">
        <v>0</v>
      </c>
      <c r="H6" s="96">
        <v>0</v>
      </c>
      <c r="I6" s="96">
        <v>0</v>
      </c>
      <c r="J6" s="96">
        <v>0</v>
      </c>
      <c r="K6" s="96">
        <v>0</v>
      </c>
      <c r="L6" s="96">
        <v>0</v>
      </c>
      <c r="M6" s="96">
        <v>0</v>
      </c>
      <c r="N6" s="96">
        <v>0</v>
      </c>
      <c r="O6" s="36"/>
    </row>
    <row r="7" spans="1:15" ht="22.5" customHeight="1">
      <c r="A7" s="19" t="s">
        <v>344</v>
      </c>
      <c r="B7" s="19" t="s">
        <v>345</v>
      </c>
      <c r="C7" s="96">
        <f>SUM(D7:N7)</f>
        <v>2650000</v>
      </c>
      <c r="D7" s="96">
        <f>SUM(D8:D15)</f>
        <v>350000</v>
      </c>
      <c r="E7" s="96">
        <f>SUM(E8:E15)</f>
        <v>100000</v>
      </c>
      <c r="F7" s="96">
        <f>SUM(F8:F15)</f>
        <v>100000</v>
      </c>
      <c r="G7" s="96">
        <f t="shared" ref="G7:N7" si="1">SUM(G8:G15)</f>
        <v>100000</v>
      </c>
      <c r="H7" s="96">
        <f t="shared" si="1"/>
        <v>100000</v>
      </c>
      <c r="I7" s="96">
        <f t="shared" si="1"/>
        <v>100000</v>
      </c>
      <c r="J7" s="96">
        <f t="shared" si="1"/>
        <v>100000</v>
      </c>
      <c r="K7" s="96">
        <f t="shared" si="1"/>
        <v>100000</v>
      </c>
      <c r="L7" s="96">
        <f t="shared" si="1"/>
        <v>500000</v>
      </c>
      <c r="M7" s="96">
        <f t="shared" si="1"/>
        <v>100000</v>
      </c>
      <c r="N7" s="96">
        <f t="shared" si="1"/>
        <v>1000000</v>
      </c>
      <c r="O7" s="37"/>
    </row>
    <row r="8" spans="1:15" ht="22.5" customHeight="1">
      <c r="A8" s="19" t="s">
        <v>153</v>
      </c>
      <c r="B8" s="19" t="s">
        <v>155</v>
      </c>
      <c r="C8" s="96">
        <f t="shared" ref="C8:C15" si="2">SUM(D8:N8)</f>
        <v>1325000</v>
      </c>
      <c r="D8" s="56">
        <v>350000</v>
      </c>
      <c r="E8" s="95">
        <v>15000</v>
      </c>
      <c r="F8" s="95">
        <v>65000</v>
      </c>
      <c r="G8" s="95">
        <v>60000</v>
      </c>
      <c r="H8" s="95">
        <v>30000</v>
      </c>
      <c r="I8" s="95">
        <v>40000</v>
      </c>
      <c r="J8" s="95">
        <v>60000</v>
      </c>
      <c r="K8" s="95">
        <v>60000</v>
      </c>
      <c r="L8" s="95">
        <v>45000</v>
      </c>
      <c r="M8" s="95">
        <v>60000</v>
      </c>
      <c r="N8" s="95">
        <v>540000</v>
      </c>
      <c r="O8" s="37"/>
    </row>
    <row r="9" spans="1:15" ht="22.5" customHeight="1">
      <c r="A9" s="19" t="s">
        <v>346</v>
      </c>
      <c r="B9" s="19" t="s">
        <v>347</v>
      </c>
      <c r="C9" s="96">
        <f t="shared" si="2"/>
        <v>50000</v>
      </c>
      <c r="D9" s="56"/>
      <c r="E9" s="95"/>
      <c r="F9" s="95"/>
      <c r="G9" s="95"/>
      <c r="H9" s="95">
        <v>30000</v>
      </c>
      <c r="I9" s="95">
        <v>10000</v>
      </c>
      <c r="J9" s="95"/>
      <c r="K9" s="95">
        <v>10000</v>
      </c>
      <c r="L9" s="95"/>
      <c r="M9" s="95"/>
      <c r="N9" s="95"/>
      <c r="O9" s="37"/>
    </row>
    <row r="10" spans="1:15" ht="22.5" customHeight="1">
      <c r="A10" s="19" t="s">
        <v>154</v>
      </c>
      <c r="B10" s="19" t="s">
        <v>348</v>
      </c>
      <c r="C10" s="96">
        <f t="shared" si="2"/>
        <v>15000</v>
      </c>
      <c r="D10" s="56"/>
      <c r="E10" s="95">
        <v>5000</v>
      </c>
      <c r="F10" s="95"/>
      <c r="G10" s="95"/>
      <c r="H10" s="95"/>
      <c r="I10" s="95">
        <v>10000</v>
      </c>
      <c r="J10" s="95"/>
      <c r="K10" s="95"/>
      <c r="L10" s="95"/>
      <c r="M10" s="95"/>
      <c r="N10" s="95"/>
      <c r="O10" s="37"/>
    </row>
    <row r="11" spans="1:15" ht="22.5" customHeight="1">
      <c r="A11" s="19" t="s">
        <v>156</v>
      </c>
      <c r="B11" s="19" t="s">
        <v>349</v>
      </c>
      <c r="C11" s="96">
        <f t="shared" si="2"/>
        <v>240000</v>
      </c>
      <c r="D11" s="56"/>
      <c r="E11" s="95">
        <v>80000</v>
      </c>
      <c r="F11" s="95">
        <v>15000</v>
      </c>
      <c r="G11" s="95">
        <v>20000</v>
      </c>
      <c r="H11" s="95">
        <v>10000</v>
      </c>
      <c r="I11" s="95">
        <v>10000</v>
      </c>
      <c r="J11" s="95"/>
      <c r="K11" s="95">
        <v>10000</v>
      </c>
      <c r="L11" s="95">
        <v>95000</v>
      </c>
      <c r="M11" s="95"/>
      <c r="N11" s="95"/>
      <c r="O11" s="37"/>
    </row>
    <row r="12" spans="1:15" ht="22.5" customHeight="1">
      <c r="A12" s="19" t="s">
        <v>157</v>
      </c>
      <c r="B12" s="19" t="s">
        <v>160</v>
      </c>
      <c r="C12" s="96">
        <f t="shared" si="2"/>
        <v>65000</v>
      </c>
      <c r="D12" s="56"/>
      <c r="E12" s="95"/>
      <c r="F12" s="95">
        <v>10000</v>
      </c>
      <c r="G12" s="95">
        <v>10000</v>
      </c>
      <c r="H12" s="95">
        <v>10000</v>
      </c>
      <c r="I12" s="95">
        <v>5000</v>
      </c>
      <c r="J12" s="95">
        <v>10000</v>
      </c>
      <c r="K12" s="95"/>
      <c r="L12" s="95"/>
      <c r="M12" s="95">
        <v>10000</v>
      </c>
      <c r="N12" s="95">
        <v>10000</v>
      </c>
      <c r="O12" s="37"/>
    </row>
    <row r="13" spans="1:15" ht="22.5" customHeight="1">
      <c r="A13" s="19" t="s">
        <v>158</v>
      </c>
      <c r="B13" s="19" t="s">
        <v>74</v>
      </c>
      <c r="C13" s="96">
        <f t="shared" si="2"/>
        <v>540000</v>
      </c>
      <c r="D13" s="56"/>
      <c r="E13" s="95"/>
      <c r="F13" s="95"/>
      <c r="G13" s="95">
        <v>10000</v>
      </c>
      <c r="H13" s="95">
        <v>20000</v>
      </c>
      <c r="I13" s="95"/>
      <c r="J13" s="95">
        <v>20000</v>
      </c>
      <c r="K13" s="95">
        <v>20000</v>
      </c>
      <c r="L13" s="95"/>
      <c r="M13" s="95">
        <v>20000</v>
      </c>
      <c r="N13" s="95">
        <v>450000</v>
      </c>
      <c r="O13" s="37"/>
    </row>
    <row r="14" spans="1:15" ht="22.5" customHeight="1">
      <c r="A14" s="19" t="s">
        <v>159</v>
      </c>
      <c r="B14" s="19" t="s">
        <v>35</v>
      </c>
      <c r="C14" s="96">
        <f t="shared" si="2"/>
        <v>365000</v>
      </c>
      <c r="D14" s="96"/>
      <c r="E14" s="96"/>
      <c r="F14" s="96"/>
      <c r="G14" s="96"/>
      <c r="H14" s="96"/>
      <c r="I14" s="96">
        <v>15000</v>
      </c>
      <c r="J14" s="96"/>
      <c r="K14" s="96"/>
      <c r="L14" s="96">
        <v>350000</v>
      </c>
      <c r="M14" s="96"/>
      <c r="N14" s="96"/>
      <c r="O14" s="36"/>
    </row>
    <row r="15" spans="1:15" ht="22.5" customHeight="1">
      <c r="A15" s="19" t="s">
        <v>161</v>
      </c>
      <c r="B15" s="19" t="s">
        <v>76</v>
      </c>
      <c r="C15" s="96">
        <f t="shared" si="2"/>
        <v>50000</v>
      </c>
      <c r="D15" s="56"/>
      <c r="E15" s="95"/>
      <c r="F15" s="95">
        <v>10000</v>
      </c>
      <c r="G15" s="95"/>
      <c r="H15" s="95"/>
      <c r="I15" s="95">
        <v>10000</v>
      </c>
      <c r="J15" s="95">
        <v>10000</v>
      </c>
      <c r="K15" s="95"/>
      <c r="L15" s="95">
        <v>10000</v>
      </c>
      <c r="M15" s="95">
        <v>10000</v>
      </c>
      <c r="N15" s="95"/>
      <c r="O15" s="37"/>
    </row>
    <row r="16" spans="1:15" ht="22.5" customHeight="1">
      <c r="A16" s="19" t="s">
        <v>350</v>
      </c>
      <c r="B16" s="19" t="s">
        <v>351</v>
      </c>
      <c r="C16" s="96">
        <v>0</v>
      </c>
      <c r="D16" s="96">
        <v>0</v>
      </c>
      <c r="E16" s="96">
        <v>0</v>
      </c>
      <c r="F16" s="96">
        <v>0</v>
      </c>
      <c r="G16" s="96">
        <v>0</v>
      </c>
      <c r="H16" s="96">
        <v>0</v>
      </c>
      <c r="I16" s="96">
        <v>0</v>
      </c>
      <c r="J16" s="96">
        <v>0</v>
      </c>
      <c r="K16" s="96">
        <v>0</v>
      </c>
      <c r="L16" s="96">
        <v>0</v>
      </c>
      <c r="M16" s="96">
        <v>0</v>
      </c>
      <c r="N16" s="96">
        <v>0</v>
      </c>
      <c r="O16" s="37"/>
    </row>
    <row r="17" spans="1:15" ht="22.5" customHeight="1">
      <c r="A17" s="19" t="s">
        <v>162</v>
      </c>
      <c r="B17" s="19" t="s">
        <v>163</v>
      </c>
      <c r="C17" s="96">
        <v>0</v>
      </c>
      <c r="D17" s="96">
        <v>0</v>
      </c>
      <c r="E17" s="96">
        <v>0</v>
      </c>
      <c r="F17" s="96">
        <v>0</v>
      </c>
      <c r="G17" s="96">
        <v>0</v>
      </c>
      <c r="H17" s="96">
        <v>0</v>
      </c>
      <c r="I17" s="96">
        <v>0</v>
      </c>
      <c r="J17" s="96">
        <v>0</v>
      </c>
      <c r="K17" s="96">
        <v>0</v>
      </c>
      <c r="L17" s="96">
        <v>0</v>
      </c>
      <c r="M17" s="96">
        <v>0</v>
      </c>
      <c r="N17" s="96">
        <v>0</v>
      </c>
      <c r="O17" s="37"/>
    </row>
    <row r="18" spans="1:15" ht="22.5" customHeight="1">
      <c r="A18" s="19" t="s">
        <v>168</v>
      </c>
      <c r="B18" s="19" t="s">
        <v>169</v>
      </c>
      <c r="C18" s="96">
        <v>0</v>
      </c>
      <c r="D18" s="96">
        <v>0</v>
      </c>
      <c r="E18" s="96">
        <v>0</v>
      </c>
      <c r="F18" s="96">
        <v>0</v>
      </c>
      <c r="G18" s="96">
        <v>0</v>
      </c>
      <c r="H18" s="96">
        <v>0</v>
      </c>
      <c r="I18" s="96">
        <v>0</v>
      </c>
      <c r="J18" s="96">
        <v>0</v>
      </c>
      <c r="K18" s="96">
        <v>0</v>
      </c>
      <c r="L18" s="96">
        <v>0</v>
      </c>
      <c r="M18" s="96">
        <v>0</v>
      </c>
      <c r="N18" s="96">
        <v>0</v>
      </c>
      <c r="O18" s="37"/>
    </row>
    <row r="19" spans="1:15" ht="22.5" customHeight="1">
      <c r="A19" s="19" t="s">
        <v>352</v>
      </c>
      <c r="B19" s="19" t="s">
        <v>87</v>
      </c>
      <c r="C19" s="96">
        <v>0</v>
      </c>
      <c r="D19" s="96">
        <v>0</v>
      </c>
      <c r="E19" s="96">
        <v>0</v>
      </c>
      <c r="F19" s="96">
        <v>0</v>
      </c>
      <c r="G19" s="96">
        <v>0</v>
      </c>
      <c r="H19" s="96">
        <v>0</v>
      </c>
      <c r="I19" s="96">
        <v>0</v>
      </c>
      <c r="J19" s="96">
        <v>0</v>
      </c>
      <c r="K19" s="96">
        <v>0</v>
      </c>
      <c r="L19" s="96">
        <v>0</v>
      </c>
      <c r="M19" s="96">
        <v>0</v>
      </c>
      <c r="N19" s="96">
        <v>0</v>
      </c>
      <c r="O19" s="37"/>
    </row>
    <row r="20" spans="1:15" ht="22.5" customHeight="1">
      <c r="A20" s="19" t="s">
        <v>170</v>
      </c>
      <c r="B20" s="19" t="s">
        <v>41</v>
      </c>
      <c r="C20" s="96">
        <v>0</v>
      </c>
      <c r="D20" s="96">
        <v>0</v>
      </c>
      <c r="E20" s="96">
        <v>0</v>
      </c>
      <c r="F20" s="96">
        <v>0</v>
      </c>
      <c r="G20" s="96">
        <v>0</v>
      </c>
      <c r="H20" s="96">
        <v>0</v>
      </c>
      <c r="I20" s="96">
        <v>0</v>
      </c>
      <c r="J20" s="96">
        <v>0</v>
      </c>
      <c r="K20" s="96">
        <v>0</v>
      </c>
      <c r="L20" s="96">
        <v>0</v>
      </c>
      <c r="M20" s="96">
        <v>0</v>
      </c>
      <c r="N20" s="96">
        <v>0</v>
      </c>
      <c r="O20" s="37"/>
    </row>
    <row r="21" spans="1:15" s="79" customFormat="1" ht="26.25" customHeight="1">
      <c r="A21" s="19" t="s">
        <v>356</v>
      </c>
      <c r="B21" s="19" t="s">
        <v>89</v>
      </c>
      <c r="C21" s="96">
        <v>0</v>
      </c>
      <c r="D21" s="96">
        <v>0</v>
      </c>
      <c r="E21" s="96">
        <v>0</v>
      </c>
      <c r="F21" s="96">
        <v>0</v>
      </c>
      <c r="G21" s="96">
        <v>0</v>
      </c>
      <c r="H21" s="96">
        <v>0</v>
      </c>
      <c r="I21" s="96">
        <v>0</v>
      </c>
      <c r="J21" s="96">
        <v>0</v>
      </c>
      <c r="K21" s="96">
        <v>0</v>
      </c>
      <c r="L21" s="96">
        <v>0</v>
      </c>
      <c r="M21" s="96">
        <v>0</v>
      </c>
      <c r="N21" s="96">
        <v>0</v>
      </c>
      <c r="O21" s="78"/>
    </row>
  </sheetData>
  <mergeCells count="7">
    <mergeCell ref="A5:B5"/>
    <mergeCell ref="A1:O1"/>
    <mergeCell ref="A3:A4"/>
    <mergeCell ref="B3:B4"/>
    <mergeCell ref="C3:C4"/>
    <mergeCell ref="O3:O4"/>
    <mergeCell ref="D3:N3"/>
  </mergeCells>
  <phoneticPr fontId="0" type="noConversion"/>
  <pageMargins left="0.75" right="0.75" top="0.57999999999999996" bottom="0.56999999999999995" header="0.5" footer="0.5"/>
  <pageSetup paperSize="9" orientation="landscape" verticalDpi="0" r:id="rId1"/>
  <headerFooter alignWithMargins="0"/>
</worksheet>
</file>

<file path=xl/worksheets/sheet11.xml><?xml version="1.0" encoding="utf-8"?>
<worksheet xmlns="http://schemas.openxmlformats.org/spreadsheetml/2006/main" xmlns:r="http://schemas.openxmlformats.org/officeDocument/2006/relationships">
  <dimension ref="A1:J23"/>
  <sheetViews>
    <sheetView topLeftCell="A2" workbookViewId="0">
      <selection activeCell="A6" sqref="A6"/>
    </sheetView>
  </sheetViews>
  <sheetFormatPr defaultRowHeight="11.25"/>
  <cols>
    <col min="1" max="1" width="24.33203125" customWidth="1"/>
    <col min="2" max="2" width="8.83203125" customWidth="1"/>
    <col min="3" max="3" width="35.33203125" customWidth="1"/>
    <col min="4" max="4" width="10.5" customWidth="1"/>
    <col min="5" max="5" width="36.1640625" customWidth="1"/>
    <col min="6" max="6" width="10.6640625" customWidth="1"/>
    <col min="7" max="7" width="35" customWidth="1"/>
    <col min="8" max="8" width="10.6640625" customWidth="1"/>
  </cols>
  <sheetData>
    <row r="1" spans="1:10" hidden="1">
      <c r="A1" s="12"/>
      <c r="B1" s="13"/>
      <c r="C1" s="13"/>
      <c r="D1" s="13"/>
      <c r="E1" s="13"/>
      <c r="F1" s="13"/>
      <c r="G1" s="13"/>
      <c r="H1" s="14"/>
    </row>
    <row r="2" spans="1:10">
      <c r="A2" s="12"/>
      <c r="B2" s="13"/>
      <c r="C2" s="13"/>
      <c r="D2" s="13"/>
      <c r="E2" s="13"/>
      <c r="F2" s="13"/>
      <c r="G2" s="13"/>
      <c r="H2" s="14"/>
    </row>
    <row r="3" spans="1:10" ht="27">
      <c r="A3" s="106" t="s">
        <v>324</v>
      </c>
      <c r="B3" s="106"/>
      <c r="C3" s="106"/>
      <c r="D3" s="106"/>
      <c r="E3" s="106"/>
      <c r="F3" s="106"/>
      <c r="G3" s="106"/>
      <c r="H3" s="106"/>
    </row>
    <row r="4" spans="1:10" ht="18.75">
      <c r="A4" s="127"/>
      <c r="B4" s="127"/>
      <c r="C4" s="15"/>
      <c r="D4" s="15"/>
      <c r="E4" s="15"/>
      <c r="F4" s="15"/>
      <c r="G4" s="16"/>
      <c r="H4" s="18" t="s">
        <v>58</v>
      </c>
    </row>
    <row r="5" spans="1:10" ht="23.45" customHeight="1">
      <c r="A5" s="128" t="s">
        <v>188</v>
      </c>
      <c r="B5" s="128"/>
      <c r="C5" s="128" t="s">
        <v>8</v>
      </c>
      <c r="D5" s="128"/>
      <c r="E5" s="128"/>
      <c r="F5" s="128"/>
      <c r="G5" s="128"/>
      <c r="H5" s="128"/>
    </row>
    <row r="6" spans="1:10" ht="33" customHeight="1">
      <c r="A6" s="34" t="s">
        <v>338</v>
      </c>
      <c r="B6" s="34" t="s">
        <v>9</v>
      </c>
      <c r="C6" s="34" t="s">
        <v>10</v>
      </c>
      <c r="D6" s="32" t="s">
        <v>9</v>
      </c>
      <c r="E6" s="57" t="s">
        <v>145</v>
      </c>
      <c r="F6" s="34" t="s">
        <v>9</v>
      </c>
      <c r="G6" s="57" t="s">
        <v>146</v>
      </c>
      <c r="H6" s="34" t="s">
        <v>9</v>
      </c>
    </row>
    <row r="7" spans="1:10" ht="23.45" customHeight="1">
      <c r="A7" s="24" t="s">
        <v>80</v>
      </c>
      <c r="B7" s="25"/>
      <c r="C7" s="26" t="s">
        <v>109</v>
      </c>
      <c r="D7" s="27"/>
      <c r="E7" s="35" t="s">
        <v>255</v>
      </c>
      <c r="F7" s="27"/>
      <c r="G7" s="26" t="s">
        <v>121</v>
      </c>
      <c r="H7" s="27"/>
    </row>
    <row r="8" spans="1:10" ht="23.45" customHeight="1">
      <c r="A8" s="24"/>
      <c r="B8" s="25"/>
      <c r="C8" s="26" t="s">
        <v>110</v>
      </c>
      <c r="D8" s="27"/>
      <c r="E8" s="35" t="s">
        <v>249</v>
      </c>
      <c r="F8" s="27"/>
      <c r="G8" s="26" t="s">
        <v>187</v>
      </c>
      <c r="H8" s="27"/>
    </row>
    <row r="9" spans="1:10" ht="23.45" customHeight="1">
      <c r="A9" s="24"/>
      <c r="B9" s="25"/>
      <c r="C9" s="26" t="s">
        <v>111</v>
      </c>
      <c r="D9" s="27"/>
      <c r="E9" s="35" t="s">
        <v>250</v>
      </c>
      <c r="F9" s="27"/>
      <c r="G9" s="26" t="s">
        <v>186</v>
      </c>
      <c r="H9" s="27"/>
      <c r="J9" s="11"/>
    </row>
    <row r="10" spans="1:10" ht="23.45" customHeight="1">
      <c r="A10" s="24"/>
      <c r="B10" s="25"/>
      <c r="C10" s="26" t="s">
        <v>112</v>
      </c>
      <c r="D10" s="27"/>
      <c r="E10" s="35" t="s">
        <v>191</v>
      </c>
      <c r="F10" s="27"/>
      <c r="G10" s="26" t="s">
        <v>141</v>
      </c>
      <c r="H10" s="27"/>
    </row>
    <row r="11" spans="1:10" ht="23.45" customHeight="1">
      <c r="A11" s="24"/>
      <c r="B11" s="25"/>
      <c r="C11" s="26" t="s">
        <v>113</v>
      </c>
      <c r="D11" s="27"/>
      <c r="E11" s="26" t="s">
        <v>256</v>
      </c>
      <c r="F11" s="27"/>
      <c r="G11" s="26" t="s">
        <v>122</v>
      </c>
      <c r="H11" s="27"/>
      <c r="I11" s="11"/>
    </row>
    <row r="12" spans="1:10" ht="23.45" customHeight="1">
      <c r="A12" s="24"/>
      <c r="B12" s="25"/>
      <c r="C12" s="26" t="s">
        <v>114</v>
      </c>
      <c r="D12" s="27"/>
      <c r="E12" s="35" t="s">
        <v>249</v>
      </c>
      <c r="F12" s="27"/>
      <c r="G12" s="35" t="s">
        <v>92</v>
      </c>
      <c r="H12" s="27"/>
      <c r="I12" s="11"/>
    </row>
    <row r="13" spans="1:10" ht="23.45" customHeight="1">
      <c r="A13" s="24"/>
      <c r="B13" s="25"/>
      <c r="C13" s="26" t="s">
        <v>115</v>
      </c>
      <c r="D13" s="27"/>
      <c r="E13" s="35" t="s">
        <v>250</v>
      </c>
      <c r="F13" s="27"/>
      <c r="G13" s="35" t="s">
        <v>91</v>
      </c>
      <c r="H13" s="27"/>
    </row>
    <row r="14" spans="1:10" ht="23.45" customHeight="1">
      <c r="A14" s="28"/>
      <c r="B14" s="25"/>
      <c r="C14" s="26" t="s">
        <v>116</v>
      </c>
      <c r="D14" s="27"/>
      <c r="E14" s="35" t="s">
        <v>251</v>
      </c>
      <c r="F14" s="27"/>
      <c r="G14" s="35" t="s">
        <v>191</v>
      </c>
      <c r="H14" s="27"/>
    </row>
    <row r="15" spans="1:10" ht="23.45" customHeight="1">
      <c r="A15" s="28"/>
      <c r="B15" s="25"/>
      <c r="C15" s="26" t="s">
        <v>117</v>
      </c>
      <c r="D15" s="27"/>
      <c r="E15" s="35" t="s">
        <v>192</v>
      </c>
      <c r="F15" s="27"/>
      <c r="G15" s="35" t="s">
        <v>138</v>
      </c>
      <c r="H15" s="27"/>
    </row>
    <row r="16" spans="1:10" ht="23.45" customHeight="1">
      <c r="A16" s="28"/>
      <c r="B16" s="25"/>
      <c r="C16" s="26" t="s">
        <v>118</v>
      </c>
      <c r="D16" s="27"/>
      <c r="E16" s="26" t="s">
        <v>139</v>
      </c>
      <c r="F16" s="27"/>
      <c r="G16" s="26" t="s">
        <v>183</v>
      </c>
      <c r="H16" s="27"/>
    </row>
    <row r="17" spans="1:8" ht="23.45" customHeight="1">
      <c r="A17" s="29"/>
      <c r="B17" s="30"/>
      <c r="C17" s="26" t="s">
        <v>142</v>
      </c>
      <c r="D17" s="27"/>
      <c r="E17" s="26" t="s">
        <v>193</v>
      </c>
      <c r="F17" s="27"/>
      <c r="G17" s="35" t="s">
        <v>184</v>
      </c>
      <c r="H17" s="27"/>
    </row>
    <row r="18" spans="1:8" ht="23.45" customHeight="1">
      <c r="A18" s="31"/>
      <c r="B18" s="30"/>
      <c r="C18" s="26" t="s">
        <v>143</v>
      </c>
      <c r="D18" s="27"/>
      <c r="E18" s="26" t="s">
        <v>140</v>
      </c>
      <c r="F18" s="27"/>
      <c r="G18" s="35" t="s">
        <v>185</v>
      </c>
      <c r="H18" s="27"/>
    </row>
    <row r="19" spans="1:8" ht="23.45" customHeight="1">
      <c r="A19" s="31"/>
      <c r="B19" s="30"/>
      <c r="C19" s="26" t="s">
        <v>119</v>
      </c>
      <c r="D19" s="27"/>
      <c r="E19" s="35" t="s">
        <v>194</v>
      </c>
      <c r="F19" s="27"/>
      <c r="G19" s="26" t="s">
        <v>123</v>
      </c>
      <c r="H19" s="27"/>
    </row>
    <row r="20" spans="1:8" ht="23.45" customHeight="1">
      <c r="A20" s="31"/>
      <c r="B20" s="30"/>
      <c r="C20" s="26" t="s">
        <v>144</v>
      </c>
      <c r="D20" s="27"/>
      <c r="E20" s="35" t="s">
        <v>248</v>
      </c>
      <c r="F20" s="27"/>
      <c r="G20" s="26" t="s">
        <v>124</v>
      </c>
      <c r="H20" s="27"/>
    </row>
    <row r="21" spans="1:8" ht="23.45" customHeight="1">
      <c r="A21" s="31"/>
      <c r="B21" s="30"/>
      <c r="C21" s="26" t="s">
        <v>120</v>
      </c>
      <c r="D21" s="27"/>
      <c r="E21" s="35" t="s">
        <v>254</v>
      </c>
      <c r="F21" s="27"/>
      <c r="G21" s="26" t="s">
        <v>125</v>
      </c>
      <c r="H21" s="27"/>
    </row>
    <row r="22" spans="1:8" ht="23.45" customHeight="1">
      <c r="A22" s="31"/>
      <c r="B22" s="30"/>
      <c r="C22" s="26"/>
      <c r="D22" s="27"/>
      <c r="E22" s="35" t="s">
        <v>181</v>
      </c>
      <c r="F22" s="27"/>
      <c r="G22" s="26"/>
      <c r="H22" s="27"/>
    </row>
    <row r="23" spans="1:8" ht="23.45" customHeight="1">
      <c r="A23" s="32" t="s">
        <v>11</v>
      </c>
      <c r="B23" s="30">
        <v>0</v>
      </c>
      <c r="C23" s="32" t="s">
        <v>12</v>
      </c>
      <c r="D23" s="33">
        <v>0</v>
      </c>
      <c r="E23" s="32" t="s">
        <v>12</v>
      </c>
      <c r="F23" s="33">
        <v>0</v>
      </c>
      <c r="G23" s="32" t="s">
        <v>12</v>
      </c>
      <c r="H23" s="33">
        <v>0</v>
      </c>
    </row>
  </sheetData>
  <mergeCells count="4">
    <mergeCell ref="A4:B4"/>
    <mergeCell ref="A5:B5"/>
    <mergeCell ref="C5:H5"/>
    <mergeCell ref="A3:H3"/>
  </mergeCells>
  <phoneticPr fontId="0" type="noConversion"/>
  <printOptions horizontalCentered="1"/>
  <pageMargins left="0.44" right="0.35" top="0.24" bottom="0.31" header="0.31" footer="0.16"/>
  <pageSetup paperSize="9" orientation="landscape" verticalDpi="0" r:id="rId1"/>
  <headerFooter alignWithMargins="0"/>
</worksheet>
</file>

<file path=xl/worksheets/sheet12.xml><?xml version="1.0" encoding="utf-8"?>
<worksheet xmlns="http://schemas.openxmlformats.org/spreadsheetml/2006/main" xmlns:r="http://schemas.openxmlformats.org/officeDocument/2006/relationships">
  <dimension ref="A1:N7"/>
  <sheetViews>
    <sheetView workbookViewId="0">
      <selection activeCell="K13" sqref="K13"/>
    </sheetView>
  </sheetViews>
  <sheetFormatPr defaultRowHeight="11.25"/>
  <cols>
    <col min="1" max="1" width="8.33203125" customWidth="1"/>
    <col min="3" max="3" width="8" customWidth="1"/>
    <col min="4" max="4" width="20.5" customWidth="1"/>
    <col min="5" max="5" width="13.1640625" customWidth="1"/>
    <col min="6" max="6" width="11.83203125" customWidth="1"/>
    <col min="8" max="8" width="11.33203125" customWidth="1"/>
    <col min="9" max="9" width="11.6640625" customWidth="1"/>
    <col min="10" max="10" width="14" customWidth="1"/>
    <col min="12" max="12" width="12.33203125" customWidth="1"/>
    <col min="13" max="13" width="11.83203125" customWidth="1"/>
  </cols>
  <sheetData>
    <row r="1" spans="1:14" ht="89.25" customHeight="1">
      <c r="A1" s="118" t="s">
        <v>325</v>
      </c>
      <c r="B1" s="118"/>
      <c r="C1" s="118"/>
      <c r="D1" s="118"/>
      <c r="E1" s="118"/>
      <c r="F1" s="118"/>
      <c r="G1" s="118"/>
      <c r="H1" s="118"/>
      <c r="I1" s="118"/>
      <c r="J1" s="118"/>
      <c r="K1" s="118"/>
      <c r="L1" s="118"/>
      <c r="M1" s="118"/>
      <c r="N1" s="118"/>
    </row>
    <row r="2" spans="1:14" ht="27">
      <c r="A2" s="39"/>
      <c r="B2" s="39"/>
      <c r="C2" s="39"/>
      <c r="D2" s="39"/>
      <c r="E2" s="39"/>
      <c r="F2" s="39"/>
      <c r="G2" s="39"/>
      <c r="H2" s="39"/>
      <c r="I2" s="39"/>
      <c r="J2" s="39"/>
      <c r="K2" s="39"/>
      <c r="L2" s="39"/>
      <c r="M2" s="39"/>
    </row>
    <row r="3" spans="1:14" ht="18.75">
      <c r="K3" s="116" t="s">
        <v>58</v>
      </c>
      <c r="L3" s="116"/>
      <c r="M3" s="116"/>
    </row>
    <row r="4" spans="1:14" ht="24" customHeight="1">
      <c r="A4" s="114" t="s">
        <v>126</v>
      </c>
      <c r="B4" s="129"/>
      <c r="C4" s="115"/>
      <c r="D4" s="112" t="s">
        <v>127</v>
      </c>
      <c r="E4" s="112" t="s">
        <v>128</v>
      </c>
      <c r="F4" s="112" t="s">
        <v>129</v>
      </c>
      <c r="G4" s="112" t="s">
        <v>130</v>
      </c>
      <c r="H4" s="112" t="s">
        <v>131</v>
      </c>
      <c r="I4" s="112" t="s">
        <v>132</v>
      </c>
      <c r="J4" s="114" t="s">
        <v>281</v>
      </c>
      <c r="K4" s="129"/>
      <c r="L4" s="115"/>
      <c r="M4" s="112" t="s">
        <v>133</v>
      </c>
      <c r="N4" s="112" t="s">
        <v>137</v>
      </c>
    </row>
    <row r="5" spans="1:14" ht="39.75" customHeight="1">
      <c r="A5" s="48" t="s">
        <v>134</v>
      </c>
      <c r="B5" s="48" t="s">
        <v>135</v>
      </c>
      <c r="C5" s="48" t="s">
        <v>136</v>
      </c>
      <c r="D5" s="113"/>
      <c r="E5" s="113"/>
      <c r="F5" s="113"/>
      <c r="G5" s="113"/>
      <c r="H5" s="113"/>
      <c r="I5" s="113"/>
      <c r="J5" s="48" t="s">
        <v>134</v>
      </c>
      <c r="K5" s="48" t="s">
        <v>135</v>
      </c>
      <c r="L5" s="48" t="s">
        <v>136</v>
      </c>
      <c r="M5" s="113"/>
      <c r="N5" s="113"/>
    </row>
    <row r="6" spans="1:14" ht="21" customHeight="1">
      <c r="A6" s="31"/>
      <c r="B6" s="54"/>
      <c r="C6" s="54"/>
      <c r="D6" s="54"/>
      <c r="E6" s="54"/>
      <c r="F6" s="54"/>
      <c r="G6" s="54"/>
      <c r="H6" s="54"/>
      <c r="I6" s="54"/>
      <c r="J6" s="54"/>
      <c r="K6" s="54"/>
      <c r="L6" s="54"/>
      <c r="M6" s="54"/>
      <c r="N6" s="31"/>
    </row>
    <row r="7" spans="1:14" ht="18.75" customHeight="1">
      <c r="A7" s="55"/>
      <c r="B7" s="56"/>
      <c r="C7" s="56"/>
      <c r="D7" s="56"/>
      <c r="E7" s="56"/>
      <c r="F7" s="56"/>
      <c r="G7" s="56"/>
      <c r="H7" s="56"/>
      <c r="I7" s="56"/>
      <c r="J7" s="56"/>
      <c r="K7" s="56"/>
      <c r="L7" s="56"/>
      <c r="M7" s="56"/>
      <c r="N7" s="31"/>
    </row>
  </sheetData>
  <mergeCells count="12">
    <mergeCell ref="F4:F5"/>
    <mergeCell ref="G4:G5"/>
    <mergeCell ref="H4:H5"/>
    <mergeCell ref="I4:I5"/>
    <mergeCell ref="N4:N5"/>
    <mergeCell ref="A1:N1"/>
    <mergeCell ref="M4:M5"/>
    <mergeCell ref="A4:C4"/>
    <mergeCell ref="J4:L4"/>
    <mergeCell ref="D4:D5"/>
    <mergeCell ref="K3:M3"/>
    <mergeCell ref="E4:E5"/>
  </mergeCells>
  <phoneticPr fontId="0" type="noConversion"/>
  <pageMargins left="0.75" right="0.75" top="0.5" bottom="0.61" header="0.5" footer="0.5"/>
  <pageSetup paperSize="9" orientation="landscape" verticalDpi="0" r:id="rId1"/>
  <headerFooter alignWithMargins="0"/>
</worksheet>
</file>

<file path=xl/worksheets/sheet13.xml><?xml version="1.0" encoding="utf-8"?>
<worksheet xmlns="http://schemas.openxmlformats.org/spreadsheetml/2006/main" xmlns:r="http://schemas.openxmlformats.org/officeDocument/2006/relationships">
  <dimension ref="A1:G8"/>
  <sheetViews>
    <sheetView workbookViewId="0">
      <selection activeCell="G31" sqref="G31"/>
    </sheetView>
  </sheetViews>
  <sheetFormatPr defaultRowHeight="11.25"/>
  <cols>
    <col min="1" max="1" width="33.1640625" customWidth="1"/>
    <col min="2" max="2" width="19.33203125" customWidth="1"/>
    <col min="3" max="3" width="23.83203125" customWidth="1"/>
    <col min="4" max="4" width="24.5" customWidth="1"/>
    <col min="5" max="5" width="19" customWidth="1"/>
    <col min="6" max="6" width="27.6640625" customWidth="1"/>
    <col min="7" max="7" width="31.6640625" customWidth="1"/>
  </cols>
  <sheetData>
    <row r="1" spans="1:7" ht="27">
      <c r="A1" s="106" t="s">
        <v>326</v>
      </c>
      <c r="B1" s="106"/>
      <c r="C1" s="106"/>
      <c r="D1" s="106"/>
      <c r="E1" s="106"/>
      <c r="F1" s="106"/>
      <c r="G1" s="106"/>
    </row>
    <row r="2" spans="1:7" ht="18.75">
      <c r="G2" s="18" t="s">
        <v>58</v>
      </c>
    </row>
    <row r="3" spans="1:7" ht="27" customHeight="1">
      <c r="A3" s="128" t="s">
        <v>47</v>
      </c>
      <c r="B3" s="128" t="s">
        <v>13</v>
      </c>
      <c r="C3" s="130" t="s">
        <v>81</v>
      </c>
      <c r="D3" s="130"/>
      <c r="E3" s="130"/>
      <c r="F3" s="130"/>
      <c r="G3" s="130"/>
    </row>
    <row r="4" spans="1:7" ht="30" customHeight="1">
      <c r="A4" s="128"/>
      <c r="B4" s="128"/>
      <c r="C4" s="130" t="s">
        <v>49</v>
      </c>
      <c r="D4" s="130" t="s">
        <v>53</v>
      </c>
      <c r="E4" s="130" t="s">
        <v>56</v>
      </c>
      <c r="F4" s="130"/>
      <c r="G4" s="130"/>
    </row>
    <row r="5" spans="1:7" ht="38.25" customHeight="1">
      <c r="A5" s="128"/>
      <c r="B5" s="128"/>
      <c r="C5" s="130"/>
      <c r="D5" s="130"/>
      <c r="E5" s="21" t="s">
        <v>54</v>
      </c>
      <c r="F5" s="21" t="s">
        <v>50</v>
      </c>
      <c r="G5" s="21" t="s">
        <v>57</v>
      </c>
    </row>
    <row r="6" spans="1:7" ht="31.5" customHeight="1">
      <c r="A6" s="22" t="s">
        <v>272</v>
      </c>
      <c r="B6" s="23">
        <f>C6+D6+E6</f>
        <v>621203</v>
      </c>
      <c r="C6" s="23">
        <v>0</v>
      </c>
      <c r="D6" s="23">
        <v>142796</v>
      </c>
      <c r="E6" s="23">
        <f>SUM(F6:G6)</f>
        <v>478407</v>
      </c>
      <c r="F6" s="23">
        <v>0</v>
      </c>
      <c r="G6" s="23">
        <v>478407</v>
      </c>
    </row>
    <row r="7" spans="1:7" ht="31.5" customHeight="1">
      <c r="A7" s="93" t="s">
        <v>316</v>
      </c>
      <c r="B7" s="23">
        <f>C7+D7+E7</f>
        <v>460000</v>
      </c>
      <c r="C7" s="23">
        <v>0</v>
      </c>
      <c r="D7" s="23">
        <v>10000</v>
      </c>
      <c r="E7" s="23">
        <f>SUM(F7:G7)</f>
        <v>450000</v>
      </c>
      <c r="F7" s="23">
        <v>0</v>
      </c>
      <c r="G7" s="23">
        <v>450000</v>
      </c>
    </row>
    <row r="8" spans="1:7" ht="27.75" customHeight="1">
      <c r="A8" s="93" t="s">
        <v>108</v>
      </c>
      <c r="B8" s="23">
        <f t="shared" ref="B8:G8" si="0">SUM(B6:B7)</f>
        <v>1081203</v>
      </c>
      <c r="C8" s="23">
        <f t="shared" si="0"/>
        <v>0</v>
      </c>
      <c r="D8" s="23">
        <f t="shared" si="0"/>
        <v>152796</v>
      </c>
      <c r="E8" s="23">
        <f t="shared" si="0"/>
        <v>928407</v>
      </c>
      <c r="F8" s="23">
        <f t="shared" si="0"/>
        <v>0</v>
      </c>
      <c r="G8" s="23">
        <f t="shared" si="0"/>
        <v>928407</v>
      </c>
    </row>
  </sheetData>
  <sheetProtection selectLockedCells="1"/>
  <mergeCells count="7">
    <mergeCell ref="A1:G1"/>
    <mergeCell ref="C4:C5"/>
    <mergeCell ref="D4:D5"/>
    <mergeCell ref="E4:G4"/>
    <mergeCell ref="A3:A5"/>
    <mergeCell ref="B3:B5"/>
    <mergeCell ref="C3:G3"/>
  </mergeCells>
  <phoneticPr fontId="0" type="noConversion"/>
  <printOptions horizontalCentered="1"/>
  <pageMargins left="0.46" right="0.44" top="1.23" bottom="0.98425196850393704" header="0.51181102362204722" footer="0.51181102362204722"/>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13</vt:i4>
      </vt:variant>
      <vt:variant>
        <vt:lpstr>命名范围</vt:lpstr>
      </vt:variant>
      <vt:variant>
        <vt:i4>6</vt:i4>
      </vt:variant>
    </vt:vector>
  </HeadingPairs>
  <TitlesOfParts>
    <vt:vector size="19" baseType="lpstr">
      <vt:lpstr>封面</vt:lpstr>
      <vt:lpstr>说明</vt:lpstr>
      <vt:lpstr>收支总表</vt:lpstr>
      <vt:lpstr>收入总表</vt:lpstr>
      <vt:lpstr>支出总表</vt:lpstr>
      <vt:lpstr>功能科目</vt:lpstr>
      <vt:lpstr>部门基本经济</vt:lpstr>
      <vt:lpstr>部门项目经济</vt:lpstr>
      <vt:lpstr>政府基本经济</vt:lpstr>
      <vt:lpstr>政府项目经济</vt:lpstr>
      <vt:lpstr>政府性基金收支表</vt:lpstr>
      <vt:lpstr>政府采购</vt:lpstr>
      <vt:lpstr>三公经费表</vt:lpstr>
      <vt:lpstr>收支总表!Print_Area</vt:lpstr>
      <vt:lpstr>部门基本经济!Print_Titles</vt:lpstr>
      <vt:lpstr>部门项目经济!Print_Titles</vt:lpstr>
      <vt:lpstr>功能科目!Print_Titles</vt:lpstr>
      <vt:lpstr>收支总表!Print_Titles</vt:lpstr>
      <vt:lpstr>政府基本经济!Print_Titles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yusuangu</cp:lastModifiedBy>
  <cp:revision>1</cp:revision>
  <cp:lastPrinted>2017-12-25T08:57:14Z</cp:lastPrinted>
  <dcterms:created xsi:type="dcterms:W3CDTF">2015-12-22T08:42:06Z</dcterms:created>
  <dcterms:modified xsi:type="dcterms:W3CDTF">2017-12-31T03:25:30Z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